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nalin\OneDrive\Desktop\"/>
    </mc:Choice>
  </mc:AlternateContent>
  <xr:revisionPtr revIDLastSave="0" documentId="13_ncr:1_{14A065AC-0C89-4354-B2A6-A931A8B1D35F}" xr6:coauthVersionLast="47" xr6:coauthVersionMax="47" xr10:uidLastSave="{00000000-0000-0000-0000-000000000000}"/>
  <bookViews>
    <workbookView xWindow="-108" yWindow="-108" windowWidth="23256" windowHeight="12456" firstSheet="1" activeTab="3"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8" l="1"/>
  <c r="D7" i="8"/>
  <c r="D7" i="9"/>
  <c r="B7" i="9"/>
  <c r="D7" i="7"/>
  <c r="B7" i="7"/>
  <c r="B24" i="10"/>
  <c r="O43" i="6"/>
  <c r="O27" i="6"/>
  <c r="O15" i="6"/>
  <c r="O16" i="6"/>
  <c r="O17" i="6"/>
  <c r="O14" i="6"/>
  <c r="O13" i="6"/>
  <c r="O43" i="5"/>
  <c r="P14" i="5"/>
  <c r="P15" i="5"/>
  <c r="P16" i="5"/>
  <c r="P3" i="5"/>
  <c r="P8" i="5"/>
  <c r="P7" i="5"/>
  <c r="N5" i="2"/>
  <c r="N4" i="2"/>
  <c r="N3" i="2"/>
  <c r="O8" i="4"/>
  <c r="O7" i="4"/>
  <c r="O11" i="4" s="1"/>
  <c r="C8" i="4"/>
  <c r="C7" i="4"/>
  <c r="G11" i="5"/>
  <c r="O11" i="5"/>
  <c r="P11" i="5" s="1"/>
  <c r="O17" i="5"/>
  <c r="P17" i="5" s="1"/>
  <c r="O13" i="5"/>
  <c r="P13" i="5" s="1"/>
  <c r="P27" i="5" s="1"/>
  <c r="D3" i="5"/>
  <c r="E27" i="4"/>
  <c r="D27" i="4"/>
  <c r="O17" i="4"/>
  <c r="O13" i="4"/>
  <c r="O3" i="4"/>
  <c r="N3" i="4"/>
  <c r="M3" i="4"/>
  <c r="L3" i="4"/>
  <c r="K3" i="4"/>
  <c r="J3" i="4"/>
  <c r="I3" i="4"/>
  <c r="H3" i="4"/>
  <c r="G3" i="4"/>
  <c r="F3" i="4"/>
  <c r="E3" i="4"/>
  <c r="D3" i="4"/>
  <c r="O41" i="6"/>
  <c r="N41" i="6"/>
  <c r="M41" i="6"/>
  <c r="L41" i="6"/>
  <c r="K41" i="6"/>
  <c r="J41" i="6"/>
  <c r="I41" i="6"/>
  <c r="H41" i="6"/>
  <c r="G41" i="6"/>
  <c r="F41" i="6"/>
  <c r="E41" i="6"/>
  <c r="D41" i="6"/>
  <c r="O35" i="6"/>
  <c r="N35" i="6"/>
  <c r="M35" i="6"/>
  <c r="L35" i="6"/>
  <c r="K35" i="6"/>
  <c r="J35" i="6"/>
  <c r="I35" i="6"/>
  <c r="H35" i="6"/>
  <c r="G35" i="6"/>
  <c r="F35" i="6"/>
  <c r="E35" i="6"/>
  <c r="D35" i="6"/>
  <c r="N27" i="6"/>
  <c r="M27" i="6"/>
  <c r="L27" i="6"/>
  <c r="K27" i="6"/>
  <c r="J27" i="6"/>
  <c r="I27" i="6"/>
  <c r="H27" i="6"/>
  <c r="G27" i="6"/>
  <c r="F27" i="6"/>
  <c r="E27" i="6"/>
  <c r="D27" i="6"/>
  <c r="O11" i="6"/>
  <c r="N11" i="6"/>
  <c r="M11" i="6"/>
  <c r="L11" i="6"/>
  <c r="K11" i="6"/>
  <c r="J11" i="6"/>
  <c r="I11" i="6"/>
  <c r="H11" i="6"/>
  <c r="G11" i="6"/>
  <c r="G43" i="6" s="1"/>
  <c r="F11" i="6"/>
  <c r="F43" i="6" s="1"/>
  <c r="E11" i="6"/>
  <c r="D11" i="6"/>
  <c r="O41" i="5"/>
  <c r="N41" i="5"/>
  <c r="M41" i="5"/>
  <c r="L41" i="5"/>
  <c r="K41" i="5"/>
  <c r="J41" i="5"/>
  <c r="I41" i="5"/>
  <c r="H41" i="5"/>
  <c r="G41" i="5"/>
  <c r="F41" i="5"/>
  <c r="E41" i="5"/>
  <c r="D41" i="5"/>
  <c r="O35" i="5"/>
  <c r="N35" i="5"/>
  <c r="M35" i="5"/>
  <c r="L35" i="5"/>
  <c r="K35" i="5"/>
  <c r="J35" i="5"/>
  <c r="I35" i="5"/>
  <c r="H35" i="5"/>
  <c r="G35" i="5"/>
  <c r="F35" i="5"/>
  <c r="E35" i="5"/>
  <c r="D35" i="5"/>
  <c r="D27" i="5"/>
  <c r="O27" i="5"/>
  <c r="N27" i="5"/>
  <c r="M27" i="5"/>
  <c r="L27" i="5"/>
  <c r="K27" i="5"/>
  <c r="J27" i="5"/>
  <c r="I27" i="5"/>
  <c r="H27" i="5"/>
  <c r="G27" i="5"/>
  <c r="G43" i="5" s="1"/>
  <c r="F27" i="5"/>
  <c r="E27" i="5"/>
  <c r="O8" i="5"/>
  <c r="N11" i="5"/>
  <c r="M11" i="5"/>
  <c r="L11" i="5"/>
  <c r="K11" i="5"/>
  <c r="J11" i="5"/>
  <c r="I11" i="5"/>
  <c r="H11" i="5"/>
  <c r="E11" i="5"/>
  <c r="D11" i="5"/>
  <c r="O41" i="4"/>
  <c r="N41" i="4"/>
  <c r="M41" i="4"/>
  <c r="L41" i="4"/>
  <c r="K41" i="4"/>
  <c r="J41" i="4"/>
  <c r="I41" i="4"/>
  <c r="H41" i="4"/>
  <c r="G41" i="4"/>
  <c r="F41" i="4"/>
  <c r="E41" i="4"/>
  <c r="D41" i="4"/>
  <c r="O35" i="4"/>
  <c r="N35" i="4"/>
  <c r="M35" i="4"/>
  <c r="L35" i="4"/>
  <c r="K35" i="4"/>
  <c r="J35" i="4"/>
  <c r="I35" i="4"/>
  <c r="H35" i="4"/>
  <c r="G35" i="4"/>
  <c r="F35" i="4"/>
  <c r="E35" i="4"/>
  <c r="D35" i="4"/>
  <c r="N27" i="4"/>
  <c r="M27" i="4"/>
  <c r="L27" i="4"/>
  <c r="K27" i="4"/>
  <c r="J27" i="4"/>
  <c r="I27" i="4"/>
  <c r="H27" i="4"/>
  <c r="G27" i="4"/>
  <c r="F27" i="4"/>
  <c r="N11" i="4"/>
  <c r="M11" i="4"/>
  <c r="L11" i="4"/>
  <c r="K11" i="4"/>
  <c r="J11" i="4"/>
  <c r="I11" i="4"/>
  <c r="H11" i="4"/>
  <c r="G11" i="4"/>
  <c r="G43" i="4" s="1"/>
  <c r="F11" i="4"/>
  <c r="F43" i="4" s="1"/>
  <c r="E11" i="4"/>
  <c r="D11" i="4"/>
  <c r="D43" i="5" l="1"/>
  <c r="O27" i="4"/>
  <c r="O43" i="4" s="1"/>
  <c r="H43" i="6"/>
  <c r="H49" i="6"/>
  <c r="K43" i="6"/>
  <c r="K49" i="6"/>
  <c r="I49" i="6"/>
  <c r="I43" i="6"/>
  <c r="M43" i="6"/>
  <c r="M49" i="6"/>
  <c r="N49" i="6"/>
  <c r="N43" i="6"/>
  <c r="O49" i="6"/>
  <c r="D43" i="6"/>
  <c r="D45" i="6" s="1"/>
  <c r="J43" i="6"/>
  <c r="J49" i="6"/>
  <c r="L49" i="6"/>
  <c r="L43" i="6"/>
  <c r="E43" i="6"/>
  <c r="K43" i="5"/>
  <c r="K49" i="5"/>
  <c r="N49" i="5"/>
  <c r="N43" i="5"/>
  <c r="I43" i="5"/>
  <c r="I49" i="5"/>
  <c r="H49" i="5"/>
  <c r="H43" i="5"/>
  <c r="J43" i="5"/>
  <c r="J49" i="5"/>
  <c r="L49" i="5"/>
  <c r="L43" i="5"/>
  <c r="M49" i="5"/>
  <c r="M43" i="5"/>
  <c r="O49" i="5"/>
  <c r="E43" i="5"/>
  <c r="E45" i="5" s="1"/>
  <c r="F11" i="5"/>
  <c r="F43" i="5" s="1"/>
  <c r="K43" i="4"/>
  <c r="K49" i="4"/>
  <c r="J43" i="4"/>
  <c r="J49" i="4"/>
  <c r="L49" i="4"/>
  <c r="L43" i="4"/>
  <c r="M49" i="4"/>
  <c r="M43" i="4"/>
  <c r="O49" i="4"/>
  <c r="D43" i="4"/>
  <c r="D45" i="4" s="1"/>
  <c r="H43" i="4"/>
  <c r="H49" i="4"/>
  <c r="I49" i="4"/>
  <c r="I43" i="4"/>
  <c r="N49" i="4"/>
  <c r="N43" i="4"/>
  <c r="E43" i="4"/>
  <c r="D45" i="5" l="1"/>
  <c r="P43" i="5"/>
  <c r="F45" i="5"/>
  <c r="G45" i="5" s="1"/>
  <c r="H45" i="5" s="1"/>
  <c r="I45" i="5" s="1"/>
  <c r="J45" i="5" s="1"/>
  <c r="K45" i="5" s="1"/>
  <c r="L45" i="5" s="1"/>
  <c r="M45" i="5" s="1"/>
  <c r="N45" i="5" s="1"/>
  <c r="O45" i="5" s="1"/>
  <c r="E45" i="4"/>
  <c r="F45" i="4" s="1"/>
  <c r="G45" i="4" s="1"/>
  <c r="H45" i="4" s="1"/>
  <c r="I45" i="4" s="1"/>
  <c r="J45" i="4" s="1"/>
  <c r="K45" i="4" s="1"/>
  <c r="L45" i="4" s="1"/>
  <c r="M45" i="4" s="1"/>
  <c r="N45" i="4" s="1"/>
  <c r="O45" i="4" s="1"/>
  <c r="E45" i="6"/>
  <c r="F45" i="6" s="1"/>
  <c r="G45" i="6" s="1"/>
  <c r="H45" i="6" s="1"/>
  <c r="I45" i="6" s="1"/>
  <c r="J45" i="6" s="1"/>
  <c r="K45" i="6" s="1"/>
  <c r="L45" i="6" s="1"/>
  <c r="M45" i="6" s="1"/>
  <c r="N45" i="6" s="1"/>
  <c r="O45" i="6" s="1"/>
  <c r="P45" i="5" l="1"/>
  <c r="P49" i="5" s="1"/>
  <c r="B23" i="3" l="1"/>
  <c r="B22" i="3"/>
  <c r="B21" i="3"/>
  <c r="B20" i="3"/>
  <c r="N17" i="3"/>
  <c r="N15" i="3"/>
  <c r="N13" i="3"/>
  <c r="B10" i="3"/>
  <c r="N5" i="3"/>
  <c r="N4" i="3"/>
  <c r="N3" i="3"/>
  <c r="B20" i="2"/>
  <c r="N17" i="2"/>
  <c r="N15" i="2"/>
  <c r="N13" i="2"/>
  <c r="B21" i="1"/>
  <c r="B20" i="1"/>
  <c r="N17" i="1"/>
  <c r="C10" i="2"/>
  <c r="D10" i="2"/>
  <c r="E10" i="2"/>
  <c r="F10" i="2"/>
  <c r="G10" i="2"/>
  <c r="H10" i="2"/>
  <c r="I10" i="2"/>
  <c r="J10" i="2"/>
  <c r="K10" i="2"/>
  <c r="L10" i="2"/>
  <c r="M10" i="2"/>
  <c r="N10" i="2"/>
  <c r="B10" i="2"/>
  <c r="B3" i="2"/>
  <c r="D10" i="1"/>
  <c r="E10" i="1"/>
  <c r="J10" i="1"/>
  <c r="K10" i="1"/>
  <c r="L10" i="1"/>
  <c r="B10" i="1"/>
  <c r="N15" i="1"/>
  <c r="N13" i="1"/>
  <c r="M3" i="1"/>
  <c r="M10" i="1" s="1"/>
  <c r="L3" i="1"/>
  <c r="K3" i="1"/>
  <c r="J3" i="1"/>
  <c r="I3" i="1"/>
  <c r="I10" i="1" s="1"/>
  <c r="H3" i="1"/>
  <c r="H10" i="1" s="1"/>
  <c r="G3" i="1"/>
  <c r="G10" i="1" s="1"/>
  <c r="F3" i="1"/>
  <c r="F10" i="1" s="1"/>
  <c r="E3" i="1"/>
  <c r="D3" i="1"/>
  <c r="C3" i="1"/>
  <c r="C10" i="1" s="1"/>
  <c r="B5" i="1"/>
  <c r="B4" i="1"/>
  <c r="B3" i="1"/>
  <c r="AK48" i="10"/>
  <c r="AE48" i="10"/>
  <c r="AD48" i="10"/>
  <c r="AC48" i="10"/>
  <c r="AB48" i="10"/>
  <c r="AK40" i="10"/>
  <c r="AJ40" i="10"/>
  <c r="AI40" i="10"/>
  <c r="AH40" i="10"/>
  <c r="AG40" i="10"/>
  <c r="AF40" i="10"/>
  <c r="AE40" i="10"/>
  <c r="AD40" i="10"/>
  <c r="AC40" i="10"/>
  <c r="AB40" i="10"/>
  <c r="AA40" i="10"/>
  <c r="Z40" i="10"/>
  <c r="Y40" i="10"/>
  <c r="AK34" i="10"/>
  <c r="AK42" i="10" s="1"/>
  <c r="AJ34" i="10"/>
  <c r="AI34" i="10"/>
  <c r="AH34" i="10"/>
  <c r="AG34" i="10"/>
  <c r="AF34" i="10"/>
  <c r="AE34" i="10"/>
  <c r="AD34" i="10"/>
  <c r="AC34" i="10"/>
  <c r="AB34" i="10"/>
  <c r="AA34" i="10"/>
  <c r="AA42" i="10" s="1"/>
  <c r="Z34" i="10"/>
  <c r="Y34" i="10"/>
  <c r="AJ48" i="10"/>
  <c r="AI48" i="10"/>
  <c r="AH48" i="10"/>
  <c r="AG42" i="10"/>
  <c r="AF42" i="10"/>
  <c r="AE42" i="10"/>
  <c r="AD42" i="10"/>
  <c r="AC42" i="10"/>
  <c r="AB42" i="10"/>
  <c r="Z42" i="10"/>
  <c r="Y42" i="10" l="1"/>
  <c r="Y44" i="10" s="1"/>
  <c r="Z44" i="10" s="1"/>
  <c r="AA44" i="10" s="1"/>
  <c r="AB44" i="10" s="1"/>
  <c r="AC44" i="10" s="1"/>
  <c r="AD44" i="10" s="1"/>
  <c r="AE44" i="10" s="1"/>
  <c r="AF44" i="10" s="1"/>
  <c r="AG44" i="10" s="1"/>
  <c r="AH44" i="10" s="1"/>
  <c r="Y48" i="10"/>
  <c r="Z48" i="10"/>
  <c r="AA48" i="10"/>
  <c r="B21" i="2"/>
  <c r="AH42" i="10"/>
  <c r="AJ42" i="10"/>
  <c r="AG48" i="10"/>
  <c r="AI42" i="10"/>
  <c r="AF48" i="10"/>
  <c r="AI44" i="10" l="1"/>
  <c r="AJ44" i="10" s="1"/>
  <c r="AK44" i="10" s="1"/>
  <c r="B22" i="2"/>
  <c r="B23" i="2" s="1"/>
  <c r="N4" i="1"/>
  <c r="N5" i="1"/>
  <c r="N3" i="1"/>
  <c r="N10" i="1" s="1"/>
  <c r="B22" i="1" l="1"/>
  <c r="B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tc={4758CE62-120F-4027-A666-18E07EF42DD1}</author>
    <author>tc={77ECCE1F-8442-4EEC-8497-4F18A2BE0A5F}</author>
    <author>tc={6701F813-64DC-4285-B933-C2BF7D2C8562}</author>
    <author>tc={CE2C7E98-223C-462E-8E95-9A69BCB7C252}</author>
    <author>tc={F42E7C89-F71A-4985-8CD4-A634BF982B33}</author>
  </authors>
  <commentList>
    <comment ref="N2" authorId="0" shapeId="0" xr:uid="{E7B9AA25-BEAA-4863-930C-27A79604C999}">
      <text>
        <r>
          <rPr>
            <sz val="12"/>
            <color rgb="FFFFFFFF"/>
            <rFont val="Calibri"/>
            <family val="2"/>
          </rPr>
          <t>User:</t>
        </r>
        <r>
          <rPr>
            <sz val="10"/>
            <color rgb="FF000000"/>
            <rFont val="Arial"/>
            <family val="2"/>
          </rPr>
          <t xml:space="preserve">
</t>
        </r>
        <r>
          <rPr>
            <sz val="10"/>
            <color rgb="FF000000"/>
            <rFont val="Arial"/>
            <family val="2"/>
          </rPr>
          <t xml:space="preserve">User to set the initial cash amount manually (Check ending bank statement or financial statements). </t>
        </r>
      </text>
    </comment>
    <comment ref="K5" authorId="0" shapeId="0" xr:uid="{B3F1ADA7-68CE-4995-A2C9-A0AAAFE6659B}">
      <text>
        <r>
          <rPr>
            <b/>
            <sz val="9"/>
            <color indexed="81"/>
            <rFont val="Tahoma"/>
            <family val="2"/>
          </rPr>
          <t>User:</t>
        </r>
        <r>
          <rPr>
            <sz val="9"/>
            <color indexed="81"/>
            <rFont val="Tahoma"/>
            <family val="2"/>
          </rPr>
          <t xml:space="preserve">
This is when you receive cash, not when you invoice a client. </t>
        </r>
      </text>
    </comment>
    <comment ref="K11" authorId="0" shapeId="0" xr:uid="{F5B6216E-B532-45AF-9063-3426900DE16E}">
      <text>
        <r>
          <rPr>
            <b/>
            <sz val="9"/>
            <color indexed="81"/>
            <rFont val="Tahoma"/>
            <family val="2"/>
          </rPr>
          <t>User:</t>
        </r>
        <r>
          <rPr>
            <sz val="9"/>
            <color indexed="81"/>
            <rFont val="Tahoma"/>
            <family val="2"/>
          </rPr>
          <t xml:space="preserve">
Cash expenses
</t>
        </r>
      </text>
    </comment>
    <comment ref="A19" authorId="1" shapeId="0" xr:uid="{4758CE62-120F-4027-A666-18E07EF42DD1}">
      <text>
        <t xml:space="preserve">[Threaded comment]
Your version of Excel allows you to read this threaded comment; however, any edits to it will get removed if the file is opened in a newer version of Excel. Learn more: https://go.microsoft.com/fwlink/?linkid=870924
Comment:
    Include computer, office furniture, audio video recording equipment, virtual meeting software, printer
</t>
      </text>
    </comment>
    <comment ref="A20" authorId="2" shapeId="0" xr:uid="{77ECCE1F-8442-4EEC-8497-4F18A2BE0A5F}">
      <text>
        <t>[Threaded comment]
Your version of Excel allows you to read this threaded comment; however, any edits to it will get removed if the file is opened in a newer version of Excel. Learn more: https://go.microsoft.com/fwlink/?linkid=870924
Comment:
    Content creators, e-learning platforms, licensing fees.</t>
      </text>
    </comment>
    <comment ref="A21" authorId="3" shapeId="0" xr:uid="{6701F813-64DC-4285-B933-C2BF7D2C8562}">
      <text>
        <t>[Threaded comment]
Your version of Excel allows you to read this threaded comment; however, any edits to it will get removed if the file is opened in a newer version of Excel. Learn more: https://go.microsoft.com/fwlink/?linkid=870924
Comment:
    Online advertising, social media campaigns, collaboration with influencers, promoting in events</t>
      </text>
    </comment>
    <comment ref="A22" authorId="4" shapeId="0" xr:uid="{CE2C7E98-223C-462E-8E95-9A69BCB7C252}">
      <text>
        <t>[Threaded comment]
Your version of Excel allows you to read this threaded comment; however, any edits to it will get removed if the file is opened in a newer version of Excel. Learn more: https://go.microsoft.com/fwlink/?linkid=870924
Comment:
    Domain registration, website design, development, hosting, security features.</t>
      </text>
    </comment>
    <comment ref="A23" authorId="5" shapeId="0" xr:uid="{F42E7C89-F71A-4985-8CD4-A634BF982B33}">
      <text>
        <t xml:space="preserve">[Threaded comment]
Your version of Excel allows you to read this threaded comment; however, any edits to it will get removed if the file is opened in a newer version of Excel. Learn more: https://go.microsoft.com/fwlink/?linkid=870924
Comment:
    Initial operating costs, unforeseen costs, hidden costs
</t>
      </text>
    </comment>
    <comment ref="M44" authorId="0" shapeId="0" xr:uid="{7EE8457A-F479-4157-AFD5-6F0EB9EBB42D}">
      <text>
        <r>
          <rPr>
            <b/>
            <sz val="9"/>
            <color indexed="81"/>
            <rFont val="Tahoma"/>
            <family val="2"/>
          </rPr>
          <t>User:</t>
        </r>
        <r>
          <rPr>
            <sz val="9"/>
            <color indexed="81"/>
            <rFont val="Tahoma"/>
            <family val="2"/>
          </rPr>
          <t xml:space="preserve">
This number should closely match your ending bank statement or financial statement cash balance. Compare this to financial statements to guage your cash forecasting accuracy.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D8E52A7F-D95B-4380-814C-9DE8CC6FDE62}">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1A784C04-D9D0-4B5E-BD3D-4C3DBCECC97B}">
      <text>
        <r>
          <rPr>
            <b/>
            <sz val="9"/>
            <color indexed="81"/>
            <rFont val="Tahoma"/>
            <family val="2"/>
          </rPr>
          <t>User:</t>
        </r>
        <r>
          <rPr>
            <sz val="9"/>
            <color indexed="81"/>
            <rFont val="Tahoma"/>
            <family val="2"/>
          </rPr>
          <t xml:space="preserve">
Cash expenses
</t>
        </r>
      </text>
    </comment>
    <comment ref="C45" authorId="0" shapeId="0" xr:uid="{E8E8F0B8-19EF-4271-BCD0-B118B8725244}">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0DD8A3DD-33A1-408C-89B7-314EE45BD3C8}">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ABD89A7E-6AF7-4EAD-BB6B-EFBDE4D3D766}">
      <text>
        <r>
          <rPr>
            <b/>
            <sz val="9"/>
            <color indexed="81"/>
            <rFont val="Tahoma"/>
            <family val="2"/>
          </rPr>
          <t>User:</t>
        </r>
        <r>
          <rPr>
            <sz val="9"/>
            <color indexed="81"/>
            <rFont val="Tahoma"/>
            <family val="2"/>
          </rPr>
          <t xml:space="preserve">
Cash expenses
</t>
        </r>
      </text>
    </comment>
    <comment ref="C45" authorId="0" shapeId="0" xr:uid="{B6A0320F-B232-4D8D-A900-88DDD506F212}">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6" authorId="0" shapeId="0" xr:uid="{093CDA73-B95B-4787-98BA-F3C0E6644274}">
      <text>
        <r>
          <rPr>
            <b/>
            <sz val="9"/>
            <color rgb="FF000000"/>
            <rFont val="Tahoma"/>
            <family val="2"/>
          </rPr>
          <t>User:</t>
        </r>
        <r>
          <rPr>
            <sz val="9"/>
            <color rgb="FF000000"/>
            <rFont val="Tahoma"/>
            <family val="2"/>
          </rPr>
          <t xml:space="preserve">
</t>
        </r>
        <r>
          <rPr>
            <sz val="9"/>
            <color rgb="FF000000"/>
            <rFont val="Tahoma"/>
            <family val="2"/>
          </rPr>
          <t xml:space="preserve">This is when you receive cash, not when you invoice a client. </t>
        </r>
      </text>
    </comment>
    <comment ref="A12" authorId="0" shapeId="0" xr:uid="{4959EB4A-EF8B-4E2A-96D0-8F78FC926A30}">
      <text>
        <r>
          <rPr>
            <b/>
            <sz val="9"/>
            <color indexed="81"/>
            <rFont val="Tahoma"/>
            <family val="2"/>
          </rPr>
          <t>User:</t>
        </r>
        <r>
          <rPr>
            <sz val="9"/>
            <color indexed="81"/>
            <rFont val="Tahoma"/>
            <family val="2"/>
          </rPr>
          <t xml:space="preserve">
Cash expenses
</t>
        </r>
      </text>
    </comment>
    <comment ref="C45" authorId="0" shapeId="0" xr:uid="{15197339-569B-48F1-BB8A-790589B83ECC}">
      <text>
        <r>
          <rPr>
            <b/>
            <sz val="9"/>
            <color rgb="FF000000"/>
            <rFont val="Tahoma"/>
            <family val="2"/>
          </rPr>
          <t>User:</t>
        </r>
        <r>
          <rPr>
            <sz val="9"/>
            <color rgb="FF000000"/>
            <rFont val="Tahoma"/>
            <family val="2"/>
          </rPr>
          <t xml:space="preserve">
</t>
        </r>
        <r>
          <rPr>
            <sz val="9"/>
            <color rgb="FF000000"/>
            <rFont val="Tahoma"/>
            <family val="2"/>
          </rPr>
          <t xml:space="preserve">This number should closely match your ending bank statement or financial statement cash balance. Compare this to financial statements to guage your cash forecasting accuracy. </t>
        </r>
      </text>
    </comment>
  </commentList>
</comments>
</file>

<file path=xl/sharedStrings.xml><?xml version="1.0" encoding="utf-8"?>
<sst xmlns="http://schemas.openxmlformats.org/spreadsheetml/2006/main" count="210" uniqueCount="86">
  <si>
    <t xml:space="preserve">Income Statement Year 1 </t>
  </si>
  <si>
    <t>Income Statement Year 2</t>
  </si>
  <si>
    <t>Income Statement Year 3</t>
  </si>
  <si>
    <t xml:space="preserve">Cash Flow Year 1 </t>
  </si>
  <si>
    <t xml:space="preserve">Balance Sheet Year 1 </t>
  </si>
  <si>
    <t>Balance Sheet Year 3</t>
  </si>
  <si>
    <t xml:space="preserve">Revenue </t>
  </si>
  <si>
    <t xml:space="preserve">Expenses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</si>
  <si>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</si>
  <si>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</si>
  <si>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</si>
  <si>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</si>
  <si>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</si>
  <si>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</si>
  <si>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</si>
  <si>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</si>
  <si>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</si>
  <si>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</si>
  <si>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</si>
  <si>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</si>
  <si>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</si>
  <si>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</si>
  <si>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</si>
  <si>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</si>
  <si>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</si>
  <si>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</si>
  <si>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</si>
  <si>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</si>
  <si>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Grant </t>
  </si>
  <si>
    <t xml:space="preserve">Equipment </t>
  </si>
  <si>
    <t xml:space="preserve">Inventory </t>
  </si>
  <si>
    <t>Marketing</t>
  </si>
  <si>
    <t>Website</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</si>
  <si>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</si>
  <si>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</si>
  <si>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</si>
  <si>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</si>
  <si>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</si>
  <si>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Start up costs total </t>
  </si>
  <si>
    <t xml:space="preserve">List the start up costs of the business. Examples are provided here but there may be others. </t>
  </si>
  <si>
    <t xml:space="preserve">Total Start Up Costs </t>
  </si>
  <si>
    <t>Legal Fees</t>
  </si>
  <si>
    <t xml:space="preserve">Add expenses as you go below by inserting rows </t>
  </si>
  <si>
    <t xml:space="preserve">Gross Revenue </t>
  </si>
  <si>
    <t xml:space="preserve">Total Expenses </t>
  </si>
  <si>
    <t xml:space="preserve">Net Profit Before Tax </t>
  </si>
  <si>
    <t>Net Profit After Tax</t>
  </si>
  <si>
    <t xml:space="preserve">Total Funding Sources </t>
  </si>
  <si>
    <t>Laptop</t>
  </si>
  <si>
    <t>Sales Category 1(Online)</t>
  </si>
  <si>
    <t>Sales Category 2 (Terrace)</t>
  </si>
  <si>
    <t xml:space="preserve">Period (Month): </t>
  </si>
  <si>
    <t>Cash at the Beginning of the period</t>
  </si>
  <si>
    <t>Income Sources (CASH IN)</t>
  </si>
  <si>
    <t>Online</t>
  </si>
  <si>
    <t>Terrace</t>
  </si>
  <si>
    <t>Total Income:</t>
  </si>
  <si>
    <t>Expenses (CASH OUT)</t>
  </si>
  <si>
    <t>Total Operating Expenses:</t>
  </si>
  <si>
    <t>Other Changes in Cash (CASH OUT)</t>
  </si>
  <si>
    <t>Other changes in cash out:</t>
  </si>
  <si>
    <t>Other Changes in Cash (CASH IN)</t>
  </si>
  <si>
    <t>Other changes in cash in:</t>
  </si>
  <si>
    <t>Total Changes in cash</t>
  </si>
  <si>
    <t>Cash at the end of the period:</t>
  </si>
  <si>
    <t>Don't Let cash go below:</t>
  </si>
  <si>
    <t>Approximate Net Income</t>
  </si>
  <si>
    <t>Marketing and advertising</t>
  </si>
  <si>
    <t>operational expenses</t>
  </si>
  <si>
    <t>Platform fees</t>
  </si>
  <si>
    <t>Estimated Income Tax % (3%)_</t>
  </si>
  <si>
    <t>online</t>
  </si>
  <si>
    <t>terrace</t>
  </si>
  <si>
    <t>Loan interest</t>
  </si>
  <si>
    <t>Estimated Income Tax % (3%)</t>
  </si>
  <si>
    <t>Interest</t>
  </si>
  <si>
    <t>Liabilities</t>
  </si>
  <si>
    <t>amount</t>
  </si>
  <si>
    <t>Asset</t>
  </si>
  <si>
    <t>Owner'sEquity</t>
  </si>
  <si>
    <t>Beginning investment</t>
  </si>
  <si>
    <t>equipment</t>
  </si>
  <si>
    <t>inventory</t>
  </si>
  <si>
    <t>Profit and loss</t>
  </si>
  <si>
    <t>Retained Earnings</t>
  </si>
  <si>
    <t>Loan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</si>
</sst>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_);_(* \(#,##0\);_(* &quot;-&quot;??_);_(@_)"/>
  </numFmts>
  <fonts count="16" x14ac:knownFonts="1">
    <font>
      <sz val="12"/>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sz val="12"/>
      <color theme="1"/>
      <name val="Calibri"/>
      <family val="2"/>
      <scheme val="minor"/>
    </font>
    <font>
      <sz val="10"/>
      <color theme="1"/>
      <name val="Arial"/>
      <family val="2"/>
    </font>
    <font>
      <b/>
      <sz val="10"/>
      <color theme="1"/>
      <name val="Arial"/>
      <family val="2"/>
    </font>
    <font>
      <b/>
      <sz val="10"/>
      <name val="Arial"/>
      <family val="2"/>
    </font>
    <font>
      <b/>
      <u/>
      <sz val="10"/>
      <color theme="1"/>
      <name val="Arial"/>
      <family val="2"/>
    </font>
    <font>
      <sz val="12"/>
      <color rgb="FFFFFFFF"/>
      <name val="Calibri"/>
      <family val="2"/>
    </font>
    <font>
      <sz val="10"/>
      <color rgb="FF00000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9" tint="0.59999389629810485"/>
        <bgColor indexed="64"/>
      </patternFill>
    </fill>
    <fill>
      <patternFill patternType="solid">
        <fgColor rgb="FFC6E0B4"/>
        <bgColor rgb="FF000000"/>
      </patternFill>
    </fill>
    <fill>
      <patternFill patternType="solid">
        <fgColor theme="9" tint="0.79998168889431442"/>
        <bgColor indexed="64"/>
      </patternFill>
    </fill>
    <fill>
      <patternFill patternType="solid">
        <fgColor theme="9"/>
        <bgColor indexed="64"/>
      </patternFill>
    </fill>
    <fill>
      <patternFill patternType="solid">
        <fgColor theme="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67">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top" wrapText="1"/>
    </xf>
    <xf numFmtId="0" fontId="0" fillId="0" borderId="0" xfId="0" applyAlignment="1">
      <alignment wrapText="1"/>
    </xf>
    <xf numFmtId="0" fontId="0" fillId="2" borderId="0" xfId="0" applyFill="1" applyAlignment="1">
      <alignment horizontal="center"/>
    </xf>
    <xf numFmtId="0" fontId="3" fillId="0" borderId="0" xfId="0" applyFont="1"/>
    <xf numFmtId="0" fontId="4" fillId="0" borderId="0" xfId="0" applyFont="1"/>
    <xf numFmtId="0" fontId="3" fillId="3" borderId="0" xfId="0" applyFont="1" applyFill="1" applyAlignment="1">
      <alignment horizontal="center"/>
    </xf>
    <xf numFmtId="0" fontId="0" fillId="4" borderId="0" xfId="0" applyFill="1"/>
    <xf numFmtId="0" fontId="0" fillId="5" borderId="0" xfId="0" applyFill="1"/>
    <xf numFmtId="164" fontId="6" fillId="0" borderId="0" xfId="1" applyNumberFormat="1" applyFont="1"/>
    <xf numFmtId="0" fontId="6" fillId="0" borderId="0" xfId="0" applyFont="1"/>
    <xf numFmtId="164" fontId="6" fillId="0" borderId="7" xfId="1" applyNumberFormat="1" applyFont="1" applyBorder="1"/>
    <xf numFmtId="164" fontId="7" fillId="6" borderId="0" xfId="1" applyNumberFormat="1" applyFont="1" applyFill="1"/>
    <xf numFmtId="38" fontId="7" fillId="6" borderId="0" xfId="1" applyNumberFormat="1" applyFont="1" applyFill="1"/>
    <xf numFmtId="38" fontId="6" fillId="6" borderId="10" xfId="1" applyNumberFormat="1" applyFont="1" applyFill="1" applyBorder="1"/>
    <xf numFmtId="43" fontId="6" fillId="0" borderId="0" xfId="1" applyFont="1"/>
    <xf numFmtId="0" fontId="6" fillId="0" borderId="11" xfId="0" applyFont="1" applyBorder="1"/>
    <xf numFmtId="0" fontId="7" fillId="0" borderId="11" xfId="0" applyFont="1" applyBorder="1" applyAlignment="1">
      <alignment horizontal="right"/>
    </xf>
    <xf numFmtId="17" fontId="6" fillId="0" borderId="11" xfId="0" applyNumberFormat="1" applyFont="1" applyBorder="1" applyAlignment="1">
      <alignment horizontal="center"/>
    </xf>
    <xf numFmtId="164" fontId="7" fillId="0" borderId="11" xfId="1" applyNumberFormat="1" applyFont="1" applyFill="1" applyBorder="1" applyAlignment="1">
      <alignment horizontal="center"/>
    </xf>
    <xf numFmtId="164" fontId="8" fillId="0" borderId="11" xfId="1" applyNumberFormat="1" applyFont="1" applyFill="1" applyBorder="1" applyAlignment="1">
      <alignment horizontal="center"/>
    </xf>
    <xf numFmtId="164" fontId="6" fillId="0" borderId="11" xfId="1" applyNumberFormat="1" applyFont="1" applyBorder="1" applyAlignment="1">
      <alignment horizontal="center"/>
    </xf>
    <xf numFmtId="0" fontId="9" fillId="0" borderId="11" xfId="0" applyFont="1" applyBorder="1"/>
    <xf numFmtId="164" fontId="6" fillId="0" borderId="11" xfId="1" applyNumberFormat="1" applyFont="1" applyBorder="1"/>
    <xf numFmtId="164" fontId="7" fillId="6" borderId="11" xfId="1" applyNumberFormat="1" applyFont="1" applyFill="1" applyBorder="1"/>
    <xf numFmtId="0" fontId="6" fillId="0" borderId="11" xfId="0" applyFont="1" applyBorder="1" applyAlignment="1">
      <alignment horizontal="right"/>
    </xf>
    <xf numFmtId="38" fontId="7" fillId="6" borderId="11" xfId="1" applyNumberFormat="1" applyFont="1" applyFill="1" applyBorder="1"/>
    <xf numFmtId="43" fontId="6" fillId="0" borderId="11" xfId="1" applyFont="1" applyBorder="1"/>
    <xf numFmtId="0" fontId="7" fillId="2" borderId="11" xfId="0" applyFont="1" applyFill="1" applyBorder="1"/>
    <xf numFmtId="43" fontId="7" fillId="2" borderId="11" xfId="1" applyFont="1" applyFill="1" applyBorder="1"/>
    <xf numFmtId="164" fontId="0" fillId="0" borderId="0" xfId="0" applyNumberFormat="1"/>
    <xf numFmtId="164" fontId="7" fillId="6" borderId="12" xfId="1" applyNumberFormat="1" applyFont="1" applyFill="1" applyBorder="1"/>
    <xf numFmtId="38" fontId="0" fillId="0" borderId="0" xfId="0" applyNumberFormat="1"/>
    <xf numFmtId="43" fontId="7" fillId="2" borderId="12" xfId="1" applyFont="1" applyFill="1" applyBorder="1"/>
    <xf numFmtId="0" fontId="1" fillId="0" borderId="11" xfId="0" applyFont="1" applyBorder="1"/>
    <xf numFmtId="0" fontId="0" fillId="0" borderId="11" xfId="0" applyBorder="1"/>
    <xf numFmtId="1" fontId="0" fillId="0" borderId="11" xfId="0" applyNumberFormat="1" applyBorder="1"/>
    <xf numFmtId="0" fontId="0" fillId="2" borderId="11" xfId="0" applyFill="1" applyBorder="1"/>
    <xf numFmtId="0" fontId="0" fillId="0" borderId="12" xfId="0" applyBorder="1"/>
    <xf numFmtId="1" fontId="0" fillId="2" borderId="11" xfId="0" applyNumberFormat="1" applyFill="1" applyBorder="1"/>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1" fillId="0" borderId="0" xfId="0" applyFont="1" applyAlignment="1">
      <alignment horizontal="center"/>
    </xf>
    <xf numFmtId="0" fontId="0" fillId="2" borderId="0" xfId="0" applyFill="1" applyAlignment="1">
      <alignment horizontal="center"/>
    </xf>
    <xf numFmtId="0" fontId="3" fillId="3" borderId="0" xfId="0" applyFont="1" applyFill="1" applyAlignment="1">
      <alignment horizontal="center"/>
    </xf>
    <xf numFmtId="0" fontId="1" fillId="2" borderId="11" xfId="0" applyFont="1" applyFill="1" applyBorder="1" applyAlignment="1">
      <alignment horizontal="center"/>
    </xf>
    <xf numFmtId="0" fontId="7" fillId="0" borderId="11" xfId="0" applyFont="1" applyBorder="1" applyAlignment="1">
      <alignment horizontal="center"/>
    </xf>
    <xf numFmtId="0" fontId="6" fillId="0" borderId="11" xfId="0" applyFont="1" applyBorder="1" applyAlignment="1">
      <alignment horizontal="right"/>
    </xf>
    <xf numFmtId="0" fontId="6" fillId="0" borderId="11" xfId="0" applyFont="1" applyBorder="1" applyAlignment="1">
      <alignment horizontal="left"/>
    </xf>
    <xf numFmtId="0" fontId="1" fillId="2" borderId="13" xfId="0" applyFont="1" applyFill="1" applyBorder="1" applyAlignment="1">
      <alignment horizontal="center"/>
    </xf>
    <xf numFmtId="0" fontId="1" fillId="2" borderId="9" xfId="0" applyFont="1" applyFill="1" applyBorder="1" applyAlignment="1">
      <alignment horizontal="center"/>
    </xf>
    <xf numFmtId="0" fontId="1" fillId="2" borderId="14" xfId="0" applyFont="1" applyFill="1" applyBorder="1" applyAlignment="1">
      <alignment horizontal="center"/>
    </xf>
  </cellXfs>
  <cellStyles count="2">
    <cellStyle name="Comma" xfId="1" builtinId="3"/>
    <cellStyle name="Normal" xfId="0" builtinId="0"/>
  </cellStyles>
  <dxfs count="4">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
      <font>
        <b/>
        <i val="0"/>
        <color rgb="FFFF000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alini Kanth Bokka" id="{7E13481A-0A0F-4F55-AA9E-78675301922B}" userId="800e50863229a74c" providerId="Windows Live"/>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9" dT="2024-03-05T18:03:49.22" personId="{7E13481A-0A0F-4F55-AA9E-78675301922B}" id="{4758CE62-120F-4027-A666-18E07EF42DD1}">
    <text xml:space="preserve">Include computer, office furniture, audio video recording equipment, virtual meeting software, printer
</text>
  </threadedComment>
  <threadedComment ref="A20" dT="2024-03-05T18:02:54.85" personId="{7E13481A-0A0F-4F55-AA9E-78675301922B}" id="{77ECCE1F-8442-4EEC-8497-4F18A2BE0A5F}">
    <text>Content creators, e-learning platforms, licensing fees.</text>
  </threadedComment>
  <threadedComment ref="A21" dT="2024-03-05T18:03:32.31" personId="{7E13481A-0A0F-4F55-AA9E-78675301922B}" id="{6701F813-64DC-4285-B933-C2BF7D2C8562}">
    <text>Online advertising, social media campaigns, collaboration with influencers, promoting in events</text>
  </threadedComment>
  <threadedComment ref="A22" dT="2024-03-05T18:12:35.66" personId="{7E13481A-0A0F-4F55-AA9E-78675301922B}" id="{CE2C7E98-223C-462E-8E95-9A69BCB7C252}">
    <text>Domain registration, website design, development, hosting, security features.</text>
  </threadedComment>
  <threadedComment ref="A23" dT="2024-03-05T18:43:03.10" personId="{7E13481A-0A0F-4F55-AA9E-78675301922B}" id="{F42E7C89-F71A-4985-8CD4-A634BF982B33}">
    <text xml:space="preserve">Initial operating costs, unforeseen costs, hidden costs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AK49"/>
  <sheetViews>
    <sheetView zoomScale="82" zoomScaleNormal="170" workbookViewId="0">
      <selection activeCell="A21" sqref="A21"/>
    </sheetView>
  </sheetViews>
  <sheetFormatPr defaultColWidth="11.19921875" defaultRowHeight="15.6" x14ac:dyDescent="0.3"/>
  <cols>
    <col min="1" max="1" width="29.296875" customWidth="1"/>
  </cols>
  <sheetData>
    <row r="1" spans="1:14" x14ac:dyDescent="0.3">
      <c r="A1" s="57" t="s">
        <v>21</v>
      </c>
      <c r="B1" s="57"/>
      <c r="C1" s="57"/>
    </row>
    <row r="2" spans="1:14" x14ac:dyDescent="0.3">
      <c r="A2" s="57" t="s">
        <v>34</v>
      </c>
      <c r="B2" s="57"/>
      <c r="C2" s="57"/>
    </row>
    <row r="3" spans="1:14" x14ac:dyDescent="0.3">
      <c r="A3" s="2" t="s">
        <v>23</v>
      </c>
      <c r="B3" s="2" t="s">
        <v>22</v>
      </c>
      <c r="D3" s="42" t="s">
        <v>35</v>
      </c>
      <c r="E3" s="43"/>
      <c r="F3" s="43"/>
      <c r="G3" s="43"/>
      <c r="H3" s="44"/>
    </row>
    <row r="4" spans="1:14" ht="16.05" customHeight="1" x14ac:dyDescent="0.3">
      <c r="A4" t="s">
        <v>48</v>
      </c>
      <c r="B4" s="10">
        <v>950</v>
      </c>
      <c r="D4" s="45"/>
      <c r="E4" s="46"/>
      <c r="F4" s="46"/>
      <c r="G4" s="46"/>
      <c r="H4" s="47"/>
      <c r="I4" s="3"/>
      <c r="J4" s="3"/>
    </row>
    <row r="5" spans="1:14" x14ac:dyDescent="0.3">
      <c r="D5" s="48"/>
      <c r="E5" s="49"/>
      <c r="F5" s="49"/>
      <c r="G5" s="49"/>
      <c r="H5" s="50"/>
      <c r="I5" s="3"/>
      <c r="J5" s="3"/>
    </row>
    <row r="6" spans="1:14" x14ac:dyDescent="0.3">
      <c r="I6" s="3"/>
      <c r="J6" s="3"/>
    </row>
    <row r="7" spans="1:14" x14ac:dyDescent="0.3">
      <c r="G7" s="3"/>
      <c r="H7" s="3"/>
      <c r="I7" s="3"/>
      <c r="J7" s="3"/>
    </row>
    <row r="8" spans="1:14" x14ac:dyDescent="0.3">
      <c r="G8" s="3"/>
      <c r="H8" s="3"/>
      <c r="I8" s="3"/>
      <c r="J8" s="3"/>
    </row>
    <row r="9" spans="1:14" x14ac:dyDescent="0.3">
      <c r="G9" s="3"/>
      <c r="H9" s="3"/>
      <c r="I9" s="3"/>
      <c r="J9" s="3"/>
    </row>
    <row r="10" spans="1:14" ht="16.05" customHeight="1" x14ac:dyDescent="0.3">
      <c r="A10" s="1" t="s">
        <v>36</v>
      </c>
      <c r="D10" s="42" t="s">
        <v>37</v>
      </c>
      <c r="E10" s="43"/>
      <c r="F10" s="43"/>
      <c r="G10" s="43"/>
      <c r="H10" s="44"/>
      <c r="I10" s="3"/>
      <c r="J10" s="3"/>
    </row>
    <row r="11" spans="1:14" x14ac:dyDescent="0.3">
      <c r="A11" t="s">
        <v>24</v>
      </c>
      <c r="D11" s="45"/>
      <c r="E11" s="46"/>
      <c r="F11" s="46"/>
      <c r="G11" s="46"/>
      <c r="H11" s="47"/>
      <c r="I11" s="3"/>
      <c r="J11" s="3"/>
    </row>
    <row r="12" spans="1:14" x14ac:dyDescent="0.3">
      <c r="A12" t="s">
        <v>25</v>
      </c>
      <c r="D12" s="45"/>
      <c r="E12" s="46"/>
      <c r="F12" s="46"/>
      <c r="G12" s="46"/>
      <c r="H12" s="47"/>
      <c r="I12" s="3"/>
      <c r="J12" s="3"/>
    </row>
    <row r="13" spans="1:14" x14ac:dyDescent="0.3">
      <c r="A13" t="s">
        <v>26</v>
      </c>
      <c r="D13" s="45"/>
      <c r="E13" s="46"/>
      <c r="F13" s="46"/>
      <c r="G13" s="46"/>
      <c r="H13" s="47"/>
    </row>
    <row r="14" spans="1:14" x14ac:dyDescent="0.3">
      <c r="A14" t="s">
        <v>27</v>
      </c>
      <c r="D14" s="48"/>
      <c r="E14" s="49"/>
      <c r="F14" s="49"/>
      <c r="G14" s="49"/>
      <c r="H14" s="50"/>
    </row>
    <row r="15" spans="1:14" x14ac:dyDescent="0.3">
      <c r="A15" t="s">
        <v>28</v>
      </c>
    </row>
    <row r="16" spans="1:14" x14ac:dyDescent="0.3">
      <c r="A16" s="1" t="s">
        <v>47</v>
      </c>
    </row>
    <row r="18" spans="1:37" ht="16.05" customHeight="1" x14ac:dyDescent="0.3">
      <c r="A18" s="1" t="s">
        <v>38</v>
      </c>
      <c r="D18" s="51" t="s">
        <v>39</v>
      </c>
      <c r="E18" s="52"/>
      <c r="F18" s="52"/>
      <c r="G18" s="52"/>
      <c r="H18" s="53"/>
    </row>
    <row r="19" spans="1:37" x14ac:dyDescent="0.3">
      <c r="A19" t="s">
        <v>29</v>
      </c>
      <c r="B19" s="10">
        <v>4000</v>
      </c>
      <c r="D19" s="54"/>
      <c r="E19" s="55"/>
      <c r="F19" s="55"/>
      <c r="G19" s="55"/>
      <c r="H19" s="56"/>
    </row>
    <row r="20" spans="1:37" x14ac:dyDescent="0.3">
      <c r="A20" t="s">
        <v>30</v>
      </c>
      <c r="B20" s="9">
        <v>8600</v>
      </c>
      <c r="D20" s="4"/>
      <c r="E20" s="4"/>
      <c r="F20" s="4"/>
      <c r="G20" s="4"/>
      <c r="H20" s="4"/>
    </row>
    <row r="21" spans="1:37" x14ac:dyDescent="0.3">
      <c r="A21" t="s">
        <v>31</v>
      </c>
      <c r="B21" s="9">
        <v>2000</v>
      </c>
      <c r="D21" s="4"/>
      <c r="E21" s="4"/>
      <c r="F21" s="4"/>
      <c r="G21" s="4"/>
      <c r="H21" s="4"/>
    </row>
    <row r="22" spans="1:37" x14ac:dyDescent="0.3">
      <c r="A22" t="s">
        <v>32</v>
      </c>
      <c r="B22" s="10">
        <v>35</v>
      </c>
      <c r="D22" s="4"/>
      <c r="E22" s="4"/>
      <c r="F22" s="4"/>
      <c r="G22" s="4"/>
      <c r="H22" s="4"/>
    </row>
    <row r="23" spans="1:37" x14ac:dyDescent="0.3">
      <c r="A23" t="s">
        <v>33</v>
      </c>
      <c r="B23" s="10">
        <v>1000</v>
      </c>
    </row>
    <row r="24" spans="1:37" x14ac:dyDescent="0.3">
      <c r="A24" s="1" t="s">
        <v>40</v>
      </c>
      <c r="B24">
        <f>SUM(B19:B23)</f>
        <v>15635</v>
      </c>
    </row>
    <row r="27" spans="1:37" x14ac:dyDescent="0.3">
      <c r="AB27" s="11"/>
      <c r="AC27" s="11"/>
      <c r="AD27" s="11"/>
      <c r="AE27" s="11"/>
      <c r="AF27" s="11"/>
      <c r="AG27" s="11"/>
      <c r="AH27" s="11"/>
      <c r="AI27" s="11"/>
      <c r="AJ27" s="11"/>
      <c r="AK27" s="11"/>
    </row>
    <row r="28" spans="1:37" x14ac:dyDescent="0.3">
      <c r="AB28" s="11"/>
      <c r="AC28" s="11"/>
      <c r="AD28" s="11"/>
      <c r="AE28" s="11"/>
      <c r="AF28" s="11"/>
      <c r="AG28" s="11"/>
      <c r="AH28" s="11"/>
      <c r="AI28" s="11"/>
      <c r="AJ28" s="11"/>
      <c r="AK28" s="11"/>
    </row>
    <row r="29" spans="1:37" x14ac:dyDescent="0.3">
      <c r="AB29" s="11"/>
      <c r="AC29" s="11"/>
      <c r="AD29" s="11"/>
      <c r="AE29" s="11"/>
      <c r="AF29" s="11"/>
      <c r="AG29" s="11"/>
      <c r="AH29" s="11"/>
      <c r="AI29" s="11"/>
      <c r="AJ29" s="11"/>
      <c r="AK29" s="11"/>
    </row>
    <row r="30" spans="1:37" x14ac:dyDescent="0.3">
      <c r="AB30" s="11"/>
      <c r="AC30" s="11"/>
      <c r="AD30" s="11"/>
      <c r="AE30" s="11"/>
      <c r="AF30" s="11"/>
      <c r="AG30" s="11"/>
      <c r="AH30" s="11"/>
      <c r="AI30" s="11"/>
      <c r="AJ30" s="11"/>
      <c r="AK30" s="11"/>
    </row>
    <row r="31" spans="1:37" x14ac:dyDescent="0.3">
      <c r="AB31" s="11"/>
      <c r="AC31" s="11"/>
      <c r="AD31" s="11"/>
      <c r="AE31" s="11"/>
      <c r="AF31" s="11"/>
      <c r="AG31" s="11"/>
      <c r="AH31" s="11"/>
      <c r="AI31" s="11"/>
      <c r="AJ31" s="11"/>
      <c r="AK31" s="11"/>
    </row>
    <row r="32" spans="1:37" x14ac:dyDescent="0.3">
      <c r="AB32" s="11"/>
      <c r="AC32" s="11"/>
      <c r="AD32" s="11"/>
      <c r="AE32" s="11"/>
      <c r="AF32" s="11"/>
      <c r="AG32" s="11"/>
      <c r="AH32" s="11"/>
      <c r="AI32" s="11"/>
      <c r="AJ32" s="11"/>
      <c r="AK32" s="11"/>
    </row>
    <row r="33" spans="13:37" x14ac:dyDescent="0.3">
      <c r="AB33" s="13"/>
      <c r="AC33" s="13"/>
      <c r="AD33" s="13"/>
      <c r="AE33" s="13"/>
      <c r="AF33" s="13"/>
      <c r="AG33" s="13"/>
      <c r="AH33" s="13"/>
      <c r="AI33" s="13"/>
      <c r="AJ33" s="13"/>
      <c r="AK33" s="13"/>
    </row>
    <row r="34" spans="13:37" x14ac:dyDescent="0.3">
      <c r="Y34">
        <f t="shared" ref="Y34:AK34" si="0">SUM(Y28:Y33)</f>
        <v>0</v>
      </c>
      <c r="Z34">
        <f t="shared" si="0"/>
        <v>0</v>
      </c>
      <c r="AA34">
        <f t="shared" si="0"/>
        <v>0</v>
      </c>
      <c r="AB34" s="14">
        <f t="shared" si="0"/>
        <v>0</v>
      </c>
      <c r="AC34" s="14">
        <f t="shared" si="0"/>
        <v>0</v>
      </c>
      <c r="AD34" s="14">
        <f t="shared" si="0"/>
        <v>0</v>
      </c>
      <c r="AE34" s="14">
        <f t="shared" si="0"/>
        <v>0</v>
      </c>
      <c r="AF34" s="14">
        <f t="shared" si="0"/>
        <v>0</v>
      </c>
      <c r="AG34" s="14">
        <f t="shared" si="0"/>
        <v>0</v>
      </c>
      <c r="AH34" s="14">
        <f t="shared" si="0"/>
        <v>0</v>
      </c>
      <c r="AI34" s="14">
        <f t="shared" si="0"/>
        <v>0</v>
      </c>
      <c r="AJ34" s="14">
        <f t="shared" si="0"/>
        <v>0</v>
      </c>
      <c r="AK34" s="14">
        <f t="shared" si="0"/>
        <v>0</v>
      </c>
    </row>
    <row r="35" spans="13:37" x14ac:dyDescent="0.3">
      <c r="AB35" s="11"/>
      <c r="AC35" s="11"/>
      <c r="AD35" s="11"/>
      <c r="AE35" s="11"/>
      <c r="AF35" s="11"/>
      <c r="AG35" s="11"/>
      <c r="AH35" s="11"/>
      <c r="AI35" s="11"/>
      <c r="AJ35" s="11"/>
      <c r="AK35" s="11"/>
    </row>
    <row r="36" spans="13:37" x14ac:dyDescent="0.3">
      <c r="AB36" s="11"/>
      <c r="AC36" s="11"/>
      <c r="AD36" s="11"/>
      <c r="AE36" s="11"/>
      <c r="AF36" s="11"/>
      <c r="AG36" s="11"/>
      <c r="AH36" s="11"/>
      <c r="AI36" s="11"/>
      <c r="AJ36" s="11"/>
      <c r="AK36" s="11"/>
    </row>
    <row r="37" spans="13:37" x14ac:dyDescent="0.3">
      <c r="AB37" s="11"/>
      <c r="AC37" s="11"/>
      <c r="AD37" s="11"/>
      <c r="AE37" s="11"/>
      <c r="AF37" s="11"/>
      <c r="AG37" s="11"/>
      <c r="AH37" s="11"/>
      <c r="AI37" s="11"/>
      <c r="AJ37" s="11"/>
      <c r="AK37" s="11"/>
    </row>
    <row r="38" spans="13:37" x14ac:dyDescent="0.3">
      <c r="AB38" s="11"/>
      <c r="AC38" s="11"/>
      <c r="AD38" s="11"/>
      <c r="AE38" s="11"/>
      <c r="AF38" s="11"/>
      <c r="AG38" s="11"/>
      <c r="AH38" s="11"/>
      <c r="AI38" s="11"/>
      <c r="AJ38" s="11"/>
      <c r="AK38" s="11"/>
    </row>
    <row r="39" spans="13:37" x14ac:dyDescent="0.3">
      <c r="AB39" s="13"/>
      <c r="AC39" s="13"/>
      <c r="AD39" s="13"/>
      <c r="AE39" s="13"/>
      <c r="AF39" s="13"/>
      <c r="AG39" s="13"/>
      <c r="AH39" s="13"/>
      <c r="AI39" s="13"/>
      <c r="AJ39" s="13"/>
      <c r="AK39" s="13"/>
    </row>
    <row r="40" spans="13:37" x14ac:dyDescent="0.3">
      <c r="Y40">
        <f t="shared" ref="Y40:AK40" si="1">SUM(Y36:Y39)</f>
        <v>0</v>
      </c>
      <c r="Z40">
        <f t="shared" si="1"/>
        <v>0</v>
      </c>
      <c r="AA40">
        <f t="shared" si="1"/>
        <v>0</v>
      </c>
      <c r="AB40" s="14">
        <f t="shared" si="1"/>
        <v>0</v>
      </c>
      <c r="AC40" s="14">
        <f t="shared" si="1"/>
        <v>0</v>
      </c>
      <c r="AD40" s="14">
        <f t="shared" si="1"/>
        <v>0</v>
      </c>
      <c r="AE40" s="14">
        <f t="shared" si="1"/>
        <v>0</v>
      </c>
      <c r="AF40" s="14">
        <f t="shared" si="1"/>
        <v>0</v>
      </c>
      <c r="AG40" s="14">
        <f t="shared" si="1"/>
        <v>0</v>
      </c>
      <c r="AH40" s="14">
        <f t="shared" si="1"/>
        <v>0</v>
      </c>
      <c r="AI40" s="14">
        <f t="shared" si="1"/>
        <v>0</v>
      </c>
      <c r="AJ40" s="14">
        <f t="shared" si="1"/>
        <v>0</v>
      </c>
      <c r="AK40" s="14">
        <f t="shared" si="1"/>
        <v>0</v>
      </c>
    </row>
    <row r="41" spans="13:37" x14ac:dyDescent="0.3">
      <c r="AB41" s="11"/>
      <c r="AC41" s="11"/>
      <c r="AD41" s="11"/>
      <c r="AE41" s="11"/>
      <c r="AF41" s="11"/>
      <c r="AG41" s="11"/>
      <c r="AH41" s="11"/>
      <c r="AI41" s="11"/>
      <c r="AJ41" s="11"/>
      <c r="AK41" s="11"/>
    </row>
    <row r="42" spans="13:37" x14ac:dyDescent="0.3">
      <c r="Y42">
        <f t="shared" ref="Y42:AK42" si="2">Y10-Y26-Y34+Y40</f>
        <v>0</v>
      </c>
      <c r="Z42">
        <f t="shared" si="2"/>
        <v>0</v>
      </c>
      <c r="AA42">
        <f t="shared" si="2"/>
        <v>0</v>
      </c>
      <c r="AB42" s="15">
        <f t="shared" si="2"/>
        <v>0</v>
      </c>
      <c r="AC42" s="15">
        <f t="shared" si="2"/>
        <v>0</v>
      </c>
      <c r="AD42" s="15">
        <f t="shared" si="2"/>
        <v>0</v>
      </c>
      <c r="AE42" s="15">
        <f t="shared" si="2"/>
        <v>0</v>
      </c>
      <c r="AF42" s="15">
        <f t="shared" si="2"/>
        <v>0</v>
      </c>
      <c r="AG42" s="15">
        <f t="shared" si="2"/>
        <v>0</v>
      </c>
      <c r="AH42" s="15">
        <f t="shared" si="2"/>
        <v>0</v>
      </c>
      <c r="AI42" s="15">
        <f t="shared" si="2"/>
        <v>0</v>
      </c>
      <c r="AJ42" s="15">
        <f t="shared" si="2"/>
        <v>0</v>
      </c>
      <c r="AK42" s="15">
        <f t="shared" si="2"/>
        <v>0</v>
      </c>
    </row>
    <row r="43" spans="13:37" x14ac:dyDescent="0.3">
      <c r="AB43" s="11"/>
      <c r="AC43" s="11"/>
      <c r="AD43" s="11"/>
      <c r="AE43" s="11"/>
      <c r="AF43" s="11"/>
      <c r="AG43" s="11"/>
      <c r="AH43" s="11"/>
      <c r="AI43" s="11"/>
      <c r="AJ43" s="11"/>
      <c r="AK43" s="11"/>
    </row>
    <row r="44" spans="13:37" ht="16.2" thickBot="1" x14ac:dyDescent="0.35">
      <c r="Y44">
        <f t="shared" ref="Y44:AK44" si="3">Y2+Y42</f>
        <v>0</v>
      </c>
      <c r="Z44">
        <f t="shared" si="3"/>
        <v>0</v>
      </c>
      <c r="AA44">
        <f t="shared" si="3"/>
        <v>0</v>
      </c>
      <c r="AB44" s="16">
        <f t="shared" si="3"/>
        <v>0</v>
      </c>
      <c r="AC44" s="16">
        <f t="shared" si="3"/>
        <v>0</v>
      </c>
      <c r="AD44" s="16">
        <f t="shared" si="3"/>
        <v>0</v>
      </c>
      <c r="AE44" s="16">
        <f t="shared" si="3"/>
        <v>0</v>
      </c>
      <c r="AF44" s="16">
        <f t="shared" si="3"/>
        <v>0</v>
      </c>
      <c r="AG44" s="16">
        <f t="shared" si="3"/>
        <v>0</v>
      </c>
      <c r="AH44" s="16">
        <f t="shared" si="3"/>
        <v>0</v>
      </c>
      <c r="AI44" s="16">
        <f t="shared" si="3"/>
        <v>0</v>
      </c>
      <c r="AJ44" s="16">
        <f t="shared" si="3"/>
        <v>0</v>
      </c>
      <c r="AK44" s="16">
        <f t="shared" si="3"/>
        <v>0</v>
      </c>
    </row>
    <row r="45" spans="13:37" ht="16.2" thickTop="1" x14ac:dyDescent="0.3">
      <c r="AB45" s="17"/>
      <c r="AC45" s="17"/>
      <c r="AD45" s="17"/>
      <c r="AE45" s="17"/>
      <c r="AF45" s="12"/>
      <c r="AG45" s="12"/>
      <c r="AH45" s="12"/>
      <c r="AI45" s="12"/>
      <c r="AJ45" s="12"/>
      <c r="AK45" s="12"/>
    </row>
    <row r="46" spans="13:37" x14ac:dyDescent="0.3">
      <c r="AB46" s="17"/>
      <c r="AC46" s="17"/>
      <c r="AD46" s="17"/>
      <c r="AE46" s="17"/>
      <c r="AF46" s="12"/>
      <c r="AG46" s="12"/>
      <c r="AH46" s="12"/>
      <c r="AI46" s="12"/>
      <c r="AJ46" s="12"/>
      <c r="AK46" s="12"/>
    </row>
    <row r="47" spans="13:37" x14ac:dyDescent="0.3">
      <c r="AB47" s="17"/>
      <c r="AC47" s="17"/>
      <c r="AD47" s="17"/>
      <c r="AE47" s="17"/>
      <c r="AF47" s="12"/>
      <c r="AG47" s="12"/>
      <c r="AH47" s="12"/>
      <c r="AI47" s="12"/>
      <c r="AJ47" s="12"/>
      <c r="AK47" s="12"/>
    </row>
    <row r="48" spans="13:37" x14ac:dyDescent="0.3">
      <c r="Y48">
        <f t="shared" ref="Y48:AK48" si="4">Y10-Y26</f>
        <v>0</v>
      </c>
      <c r="Z48">
        <f t="shared" si="4"/>
        <v>0</v>
      </c>
      <c r="AA48">
        <f t="shared" si="4"/>
        <v>0</v>
      </c>
      <c r="AB48" s="17">
        <f t="shared" si="4"/>
        <v>0</v>
      </c>
      <c r="AC48" s="17">
        <f t="shared" si="4"/>
        <v>0</v>
      </c>
      <c r="AD48" s="17">
        <f t="shared" si="4"/>
        <v>0</v>
      </c>
      <c r="AE48" s="17">
        <f t="shared" si="4"/>
        <v>0</v>
      </c>
      <c r="AF48" s="17">
        <f t="shared" si="4"/>
        <v>0</v>
      </c>
      <c r="AG48" s="17">
        <f t="shared" si="4"/>
        <v>0</v>
      </c>
      <c r="AH48" s="17">
        <f t="shared" si="4"/>
        <v>0</v>
      </c>
      <c r="AI48" s="17">
        <f t="shared" si="4"/>
        <v>0</v>
      </c>
      <c r="AJ48" s="17">
        <f t="shared" si="4"/>
        <v>0</v>
      </c>
      <c r="AK48" s="17">
        <f t="shared" si="4"/>
        <v>0</v>
      </c>
    </row>
    <row r="49" spans="28:37" x14ac:dyDescent="0.3">
      <c r="AB49" s="17"/>
      <c r="AC49" s="17"/>
      <c r="AD49" s="17"/>
      <c r="AE49" s="17"/>
      <c r="AF49" s="12"/>
      <c r="AG49" s="12"/>
      <c r="AH49" s="12"/>
      <c r="AI49" s="12"/>
      <c r="AJ49" s="12"/>
      <c r="AK49" s="12"/>
    </row>
  </sheetData>
  <mergeCells count="5">
    <mergeCell ref="D10:H14"/>
    <mergeCell ref="D3:H5"/>
    <mergeCell ref="D18:H19"/>
    <mergeCell ref="A1:C1"/>
    <mergeCell ref="A2:C2"/>
  </mergeCells>
  <conditionalFormatting sqref="AB44:AK44">
    <cfRule type="cellIs" dxfId="3" priority="1" operator="lessThan">
      <formula>$C$46</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Y23"/>
  <sheetViews>
    <sheetView workbookViewId="0">
      <selection activeCell="N10" sqref="N10"/>
    </sheetView>
  </sheetViews>
  <sheetFormatPr defaultColWidth="11.19921875" defaultRowHeight="15.6" x14ac:dyDescent="0.3"/>
  <cols>
    <col min="1" max="1" width="26.296875" bestFit="1" customWidth="1"/>
    <col min="14" max="14" width="12" bestFit="1" customWidth="1"/>
  </cols>
  <sheetData>
    <row r="1" spans="1:25" x14ac:dyDescent="0.3">
      <c r="A1" t="s">
        <v>0</v>
      </c>
    </row>
    <row r="2" spans="1:25" x14ac:dyDescent="0.3">
      <c r="B2" t="s">
        <v>8</v>
      </c>
      <c r="C2" t="s">
        <v>9</v>
      </c>
      <c r="D2" t="s">
        <v>10</v>
      </c>
      <c r="E2" t="s">
        <v>11</v>
      </c>
      <c r="F2" t="s">
        <v>12</v>
      </c>
      <c r="G2" t="s">
        <v>13</v>
      </c>
      <c r="H2" t="s">
        <v>14</v>
      </c>
      <c r="I2" t="s">
        <v>15</v>
      </c>
      <c r="J2" t="s">
        <v>16</v>
      </c>
      <c r="K2" t="s">
        <v>17</v>
      </c>
      <c r="L2" t="s">
        <v>18</v>
      </c>
      <c r="M2" t="s">
        <v>19</v>
      </c>
      <c r="N2" t="s">
        <v>20</v>
      </c>
    </row>
    <row r="3" spans="1:25" x14ac:dyDescent="0.3">
      <c r="A3" s="1" t="s">
        <v>6</v>
      </c>
      <c r="B3">
        <f>600*5</f>
        <v>3000</v>
      </c>
      <c r="C3">
        <f>600*10</f>
        <v>6000</v>
      </c>
      <c r="D3">
        <f>600*14</f>
        <v>8400</v>
      </c>
      <c r="E3">
        <f>600*15</f>
        <v>9000</v>
      </c>
      <c r="F3">
        <f>600*21</f>
        <v>12600</v>
      </c>
      <c r="G3">
        <f>600*25</f>
        <v>15000</v>
      </c>
      <c r="H3">
        <f>600*26</f>
        <v>15600</v>
      </c>
      <c r="I3">
        <f>600*30</f>
        <v>18000</v>
      </c>
      <c r="J3">
        <f>600*22</f>
        <v>13200</v>
      </c>
      <c r="K3">
        <f>600*30</f>
        <v>18000</v>
      </c>
      <c r="L3">
        <f>600*35</f>
        <v>21000</v>
      </c>
      <c r="M3">
        <f>600*38</f>
        <v>22800</v>
      </c>
      <c r="N3">
        <f>SUM(B3:M3)</f>
        <v>162600</v>
      </c>
    </row>
    <row r="4" spans="1:25" x14ac:dyDescent="0.3">
      <c r="A4" t="s">
        <v>49</v>
      </c>
      <c r="B4" s="11">
        <f>600*3</f>
        <v>1800</v>
      </c>
      <c r="C4" s="11">
        <v>5400</v>
      </c>
      <c r="D4" s="11">
        <v>7800</v>
      </c>
      <c r="E4" s="11">
        <v>8400</v>
      </c>
      <c r="F4" s="11">
        <v>11800</v>
      </c>
      <c r="G4" s="11">
        <v>14400</v>
      </c>
      <c r="H4" s="11">
        <v>15000</v>
      </c>
      <c r="I4" s="11">
        <v>17400</v>
      </c>
      <c r="J4" s="11">
        <v>12600</v>
      </c>
      <c r="K4" s="11">
        <v>17400</v>
      </c>
      <c r="L4" s="11">
        <v>20400</v>
      </c>
      <c r="M4" s="11">
        <v>22800</v>
      </c>
      <c r="N4">
        <f t="shared" ref="N4:N5" si="0">SUM(B4:M4)</f>
        <v>155200</v>
      </c>
      <c r="O4" s="11"/>
      <c r="P4" s="11"/>
      <c r="Q4" s="11"/>
      <c r="R4" s="11"/>
      <c r="S4" s="11"/>
      <c r="T4" s="11"/>
      <c r="U4" s="11"/>
      <c r="V4" s="11"/>
      <c r="W4" s="11"/>
      <c r="X4" s="11"/>
      <c r="Y4" s="11"/>
    </row>
    <row r="5" spans="1:25" x14ac:dyDescent="0.3">
      <c r="A5" t="s">
        <v>50</v>
      </c>
      <c r="B5" s="11">
        <f>600*2</f>
        <v>1200</v>
      </c>
      <c r="C5" s="11">
        <v>600</v>
      </c>
      <c r="D5" s="11">
        <v>600</v>
      </c>
      <c r="E5" s="11">
        <v>600</v>
      </c>
      <c r="F5" s="11">
        <v>600</v>
      </c>
      <c r="G5" s="11">
        <v>600</v>
      </c>
      <c r="H5" s="11">
        <v>600</v>
      </c>
      <c r="I5" s="11">
        <v>600</v>
      </c>
      <c r="J5" s="11">
        <v>600</v>
      </c>
      <c r="K5" s="11">
        <v>600</v>
      </c>
      <c r="L5" s="11">
        <v>600</v>
      </c>
      <c r="M5" s="11">
        <v>0</v>
      </c>
      <c r="N5">
        <f t="shared" si="0"/>
        <v>7200</v>
      </c>
      <c r="O5" s="11"/>
      <c r="P5" s="11"/>
      <c r="Q5" s="11"/>
      <c r="R5" s="11"/>
      <c r="S5" s="11"/>
      <c r="T5" s="11"/>
      <c r="U5" s="11"/>
      <c r="V5" s="11"/>
      <c r="W5" s="11"/>
      <c r="X5" s="11"/>
      <c r="Y5" s="11"/>
    </row>
    <row r="10" spans="1:25" x14ac:dyDescent="0.3">
      <c r="A10" s="1" t="s">
        <v>43</v>
      </c>
      <c r="B10">
        <f>B3</f>
        <v>3000</v>
      </c>
      <c r="C10">
        <f t="shared" ref="C10:M10" si="1">C3</f>
        <v>6000</v>
      </c>
      <c r="D10">
        <f t="shared" si="1"/>
        <v>8400</v>
      </c>
      <c r="E10">
        <f t="shared" si="1"/>
        <v>9000</v>
      </c>
      <c r="F10">
        <f t="shared" si="1"/>
        <v>12600</v>
      </c>
      <c r="G10">
        <f t="shared" si="1"/>
        <v>15000</v>
      </c>
      <c r="H10">
        <f t="shared" si="1"/>
        <v>15600</v>
      </c>
      <c r="I10">
        <f t="shared" si="1"/>
        <v>18000</v>
      </c>
      <c r="J10">
        <f t="shared" si="1"/>
        <v>13200</v>
      </c>
      <c r="K10">
        <f t="shared" si="1"/>
        <v>18000</v>
      </c>
      <c r="L10">
        <f t="shared" si="1"/>
        <v>21000</v>
      </c>
      <c r="M10">
        <f t="shared" si="1"/>
        <v>22800</v>
      </c>
      <c r="N10">
        <f>N3</f>
        <v>162600</v>
      </c>
    </row>
    <row r="12" spans="1:25" x14ac:dyDescent="0.3">
      <c r="A12" s="1" t="s">
        <v>7</v>
      </c>
    </row>
    <row r="13" spans="1:25" x14ac:dyDescent="0.3">
      <c r="A13" t="s">
        <v>67</v>
      </c>
      <c r="B13">
        <v>600</v>
      </c>
      <c r="C13">
        <v>600</v>
      </c>
      <c r="D13">
        <v>600</v>
      </c>
      <c r="E13">
        <v>600</v>
      </c>
      <c r="F13">
        <v>600</v>
      </c>
      <c r="G13">
        <v>600</v>
      </c>
      <c r="H13">
        <v>600</v>
      </c>
      <c r="I13">
        <v>600</v>
      </c>
      <c r="J13">
        <v>600</v>
      </c>
      <c r="K13">
        <v>600</v>
      </c>
      <c r="L13">
        <v>600</v>
      </c>
      <c r="M13">
        <v>600</v>
      </c>
      <c r="N13">
        <f>SUM(B13:M13)</f>
        <v>7200</v>
      </c>
    </row>
    <row r="14" spans="1:25" x14ac:dyDescent="0.3">
      <c r="A14" t="s">
        <v>41</v>
      </c>
      <c r="B14">
        <v>250</v>
      </c>
    </row>
    <row r="15" spans="1:25" x14ac:dyDescent="0.3">
      <c r="A15" t="s">
        <v>68</v>
      </c>
      <c r="B15">
        <v>3000</v>
      </c>
      <c r="C15">
        <v>3000</v>
      </c>
      <c r="D15">
        <v>3000</v>
      </c>
      <c r="E15">
        <v>3000</v>
      </c>
      <c r="F15">
        <v>3000</v>
      </c>
      <c r="G15">
        <v>3000</v>
      </c>
      <c r="H15">
        <v>3000</v>
      </c>
      <c r="I15">
        <v>3000</v>
      </c>
      <c r="J15">
        <v>3000</v>
      </c>
      <c r="K15">
        <v>3000</v>
      </c>
      <c r="L15">
        <v>3000</v>
      </c>
      <c r="M15">
        <v>3000</v>
      </c>
      <c r="N15">
        <f>SUM(B15:M15)</f>
        <v>36000</v>
      </c>
    </row>
    <row r="16" spans="1:25" x14ac:dyDescent="0.3">
      <c r="A16" t="s">
        <v>69</v>
      </c>
      <c r="B16">
        <v>3000</v>
      </c>
    </row>
    <row r="17" spans="1:14" x14ac:dyDescent="0.3">
      <c r="A17" t="s">
        <v>73</v>
      </c>
      <c r="B17">
        <v>300</v>
      </c>
      <c r="C17">
        <v>300</v>
      </c>
      <c r="D17">
        <v>300</v>
      </c>
      <c r="E17">
        <v>300</v>
      </c>
      <c r="F17">
        <v>300</v>
      </c>
      <c r="G17">
        <v>300</v>
      </c>
      <c r="H17">
        <v>300</v>
      </c>
      <c r="I17">
        <v>300</v>
      </c>
      <c r="J17">
        <v>300</v>
      </c>
      <c r="K17">
        <v>300</v>
      </c>
      <c r="L17">
        <v>300</v>
      </c>
      <c r="M17">
        <v>300</v>
      </c>
      <c r="N17">
        <f>SUM(B17:M17)</f>
        <v>3600</v>
      </c>
    </row>
    <row r="18" spans="1:14" ht="15" customHeight="1" x14ac:dyDescent="0.3">
      <c r="A18" s="58" t="s">
        <v>42</v>
      </c>
      <c r="B18" s="58"/>
      <c r="C18" s="58"/>
    </row>
    <row r="19" spans="1:14" ht="15" customHeight="1" x14ac:dyDescent="0.3">
      <c r="A19" s="5"/>
      <c r="B19" s="5"/>
      <c r="C19" s="5"/>
    </row>
    <row r="20" spans="1:14" x14ac:dyDescent="0.3">
      <c r="A20" s="1" t="s">
        <v>44</v>
      </c>
      <c r="B20">
        <f>N13+N15+N17</f>
        <v>46800</v>
      </c>
    </row>
    <row r="21" spans="1:14" x14ac:dyDescent="0.3">
      <c r="A21" s="1" t="s">
        <v>45</v>
      </c>
      <c r="B21">
        <f>N10-B20</f>
        <v>115800</v>
      </c>
    </row>
    <row r="22" spans="1:14" x14ac:dyDescent="0.3">
      <c r="A22" t="s">
        <v>70</v>
      </c>
      <c r="B22">
        <f>B21*3%</f>
        <v>3474</v>
      </c>
    </row>
    <row r="23" spans="1:14" x14ac:dyDescent="0.3">
      <c r="A23" s="1" t="s">
        <v>46</v>
      </c>
      <c r="B23">
        <f>B21-B22</f>
        <v>112326</v>
      </c>
    </row>
  </sheetData>
  <mergeCells count="1">
    <mergeCell ref="A18:C18"/>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N23"/>
  <sheetViews>
    <sheetView workbookViewId="0">
      <selection activeCell="A18" sqref="A18:C18"/>
    </sheetView>
  </sheetViews>
  <sheetFormatPr defaultColWidth="11.19921875" defaultRowHeight="15.6" x14ac:dyDescent="0.3"/>
  <cols>
    <col min="1" max="1" width="26.296875" bestFit="1" customWidth="1"/>
    <col min="14" max="14" width="12" bestFit="1" customWidth="1"/>
  </cols>
  <sheetData>
    <row r="1" spans="1:14" x14ac:dyDescent="0.3">
      <c r="A1" t="s">
        <v>1</v>
      </c>
    </row>
    <row r="2" spans="1:14" x14ac:dyDescent="0.3">
      <c r="B2" t="s">
        <v>8</v>
      </c>
      <c r="C2" t="s">
        <v>9</v>
      </c>
      <c r="D2" t="s">
        <v>10</v>
      </c>
      <c r="E2" t="s">
        <v>11</v>
      </c>
      <c r="F2" t="s">
        <v>12</v>
      </c>
      <c r="G2" t="s">
        <v>13</v>
      </c>
      <c r="H2" t="s">
        <v>14</v>
      </c>
      <c r="I2" t="s">
        <v>15</v>
      </c>
      <c r="J2" t="s">
        <v>16</v>
      </c>
      <c r="K2" t="s">
        <v>17</v>
      </c>
      <c r="L2" t="s">
        <v>18</v>
      </c>
      <c r="M2" t="s">
        <v>19</v>
      </c>
      <c r="N2" t="s">
        <v>20</v>
      </c>
    </row>
    <row r="3" spans="1:14" x14ac:dyDescent="0.3">
      <c r="A3" s="1" t="s">
        <v>6</v>
      </c>
      <c r="B3">
        <f>600*35</f>
        <v>21000</v>
      </c>
      <c r="C3">
        <v>18000</v>
      </c>
      <c r="D3">
        <v>26000</v>
      </c>
      <c r="E3">
        <v>25000</v>
      </c>
      <c r="F3">
        <v>15000</v>
      </c>
      <c r="G3">
        <v>18000</v>
      </c>
      <c r="H3">
        <v>25000</v>
      </c>
      <c r="I3">
        <v>15000</v>
      </c>
      <c r="J3">
        <v>19000</v>
      </c>
      <c r="K3">
        <v>21000</v>
      </c>
      <c r="L3">
        <v>26000</v>
      </c>
      <c r="M3">
        <v>32000</v>
      </c>
      <c r="N3">
        <f>SUM(B3:M3)</f>
        <v>261000</v>
      </c>
    </row>
    <row r="4" spans="1:14" x14ac:dyDescent="0.3">
      <c r="A4" t="s">
        <v>71</v>
      </c>
      <c r="B4">
        <v>19800</v>
      </c>
      <c r="C4">
        <v>17800</v>
      </c>
      <c r="D4">
        <v>20000</v>
      </c>
      <c r="E4">
        <v>24400</v>
      </c>
      <c r="F4">
        <v>14600</v>
      </c>
      <c r="G4">
        <v>18000</v>
      </c>
      <c r="H4">
        <v>25000</v>
      </c>
      <c r="I4">
        <v>14400</v>
      </c>
      <c r="J4">
        <v>18400</v>
      </c>
      <c r="K4">
        <v>21000</v>
      </c>
      <c r="L4">
        <v>26000</v>
      </c>
      <c r="M4">
        <v>32000</v>
      </c>
      <c r="N4">
        <f>SUM(B4:M4)</f>
        <v>251400</v>
      </c>
    </row>
    <row r="5" spans="1:14" x14ac:dyDescent="0.3">
      <c r="A5" t="s">
        <v>72</v>
      </c>
      <c r="B5">
        <v>1200</v>
      </c>
      <c r="C5">
        <v>1200</v>
      </c>
      <c r="D5">
        <v>6000</v>
      </c>
      <c r="E5">
        <v>600</v>
      </c>
      <c r="F5">
        <v>600</v>
      </c>
      <c r="N5">
        <f>SUM(B5:F5)</f>
        <v>9600</v>
      </c>
    </row>
    <row r="10" spans="1:14" x14ac:dyDescent="0.3">
      <c r="A10" s="1" t="s">
        <v>43</v>
      </c>
      <c r="B10">
        <f>B3</f>
        <v>21000</v>
      </c>
      <c r="C10">
        <f t="shared" ref="C10:N10" si="0">C3</f>
        <v>18000</v>
      </c>
      <c r="D10">
        <f t="shared" si="0"/>
        <v>26000</v>
      </c>
      <c r="E10">
        <f t="shared" si="0"/>
        <v>25000</v>
      </c>
      <c r="F10">
        <f t="shared" si="0"/>
        <v>15000</v>
      </c>
      <c r="G10">
        <f t="shared" si="0"/>
        <v>18000</v>
      </c>
      <c r="H10">
        <f t="shared" si="0"/>
        <v>25000</v>
      </c>
      <c r="I10">
        <f t="shared" si="0"/>
        <v>15000</v>
      </c>
      <c r="J10">
        <f t="shared" si="0"/>
        <v>19000</v>
      </c>
      <c r="K10">
        <f t="shared" si="0"/>
        <v>21000</v>
      </c>
      <c r="L10">
        <f t="shared" si="0"/>
        <v>26000</v>
      </c>
      <c r="M10">
        <f t="shared" si="0"/>
        <v>32000</v>
      </c>
      <c r="N10">
        <f t="shared" si="0"/>
        <v>261000</v>
      </c>
    </row>
    <row r="12" spans="1:14" x14ac:dyDescent="0.3">
      <c r="A12" s="1" t="s">
        <v>7</v>
      </c>
    </row>
    <row r="13" spans="1:14" x14ac:dyDescent="0.3">
      <c r="A13" t="s">
        <v>67</v>
      </c>
      <c r="B13">
        <v>600</v>
      </c>
      <c r="C13">
        <v>600</v>
      </c>
      <c r="D13">
        <v>600</v>
      </c>
      <c r="E13">
        <v>600</v>
      </c>
      <c r="F13">
        <v>600</v>
      </c>
      <c r="G13">
        <v>600</v>
      </c>
      <c r="H13">
        <v>600</v>
      </c>
      <c r="I13">
        <v>600</v>
      </c>
      <c r="J13">
        <v>600</v>
      </c>
      <c r="K13">
        <v>600</v>
      </c>
      <c r="L13">
        <v>600</v>
      </c>
      <c r="M13">
        <v>600</v>
      </c>
      <c r="N13">
        <f>SUM(B13:M13)</f>
        <v>7200</v>
      </c>
    </row>
    <row r="14" spans="1:14" x14ac:dyDescent="0.3">
      <c r="A14" t="s">
        <v>41</v>
      </c>
      <c r="B14">
        <v>250</v>
      </c>
    </row>
    <row r="15" spans="1:14" x14ac:dyDescent="0.3">
      <c r="A15" t="s">
        <v>68</v>
      </c>
      <c r="B15">
        <v>3000</v>
      </c>
      <c r="C15">
        <v>3000</v>
      </c>
      <c r="D15">
        <v>3000</v>
      </c>
      <c r="E15">
        <v>3000</v>
      </c>
      <c r="F15">
        <v>3000</v>
      </c>
      <c r="G15">
        <v>3000</v>
      </c>
      <c r="H15">
        <v>3000</v>
      </c>
      <c r="I15">
        <v>3000</v>
      </c>
      <c r="J15">
        <v>3000</v>
      </c>
      <c r="K15">
        <v>3000</v>
      </c>
      <c r="L15">
        <v>3000</v>
      </c>
      <c r="M15">
        <v>3000</v>
      </c>
      <c r="N15">
        <f>SUM(B15:M15)</f>
        <v>36000</v>
      </c>
    </row>
    <row r="16" spans="1:14" x14ac:dyDescent="0.3">
      <c r="A16" t="s">
        <v>69</v>
      </c>
      <c r="B16">
        <v>3000</v>
      </c>
    </row>
    <row r="17" spans="1:14" x14ac:dyDescent="0.3">
      <c r="A17" t="s">
        <v>85</v>
      </c>
      <c r="B17">
        <v>300</v>
      </c>
      <c r="C17">
        <v>300</v>
      </c>
      <c r="D17">
        <v>300</v>
      </c>
      <c r="E17">
        <v>300</v>
      </c>
      <c r="F17">
        <v>300</v>
      </c>
      <c r="G17">
        <v>300</v>
      </c>
      <c r="H17">
        <v>300</v>
      </c>
      <c r="I17">
        <v>300</v>
      </c>
      <c r="J17">
        <v>300</v>
      </c>
      <c r="K17">
        <v>300</v>
      </c>
      <c r="L17">
        <v>300</v>
      </c>
      <c r="M17">
        <v>300</v>
      </c>
      <c r="N17">
        <f>SUM(B17:M17)</f>
        <v>3600</v>
      </c>
    </row>
    <row r="18" spans="1:14" ht="15" customHeight="1" x14ac:dyDescent="0.3">
      <c r="A18" s="58" t="s">
        <v>42</v>
      </c>
      <c r="B18" s="58"/>
      <c r="C18" s="58"/>
    </row>
    <row r="19" spans="1:14" ht="15" customHeight="1" x14ac:dyDescent="0.3">
      <c r="A19" s="5"/>
      <c r="B19" s="5"/>
      <c r="C19" s="5"/>
    </row>
    <row r="20" spans="1:14" x14ac:dyDescent="0.3">
      <c r="A20" s="1" t="s">
        <v>44</v>
      </c>
      <c r="B20">
        <f>SUM(N13,N15,N17)</f>
        <v>46800</v>
      </c>
    </row>
    <row r="21" spans="1:14" x14ac:dyDescent="0.3">
      <c r="A21" s="1" t="s">
        <v>45</v>
      </c>
      <c r="B21">
        <f>N10-B20</f>
        <v>214200</v>
      </c>
    </row>
    <row r="22" spans="1:14" x14ac:dyDescent="0.3">
      <c r="A22" t="s">
        <v>74</v>
      </c>
      <c r="B22">
        <f>B21*3%</f>
        <v>6426</v>
      </c>
    </row>
    <row r="23" spans="1:14" x14ac:dyDescent="0.3">
      <c r="A23" s="1" t="s">
        <v>46</v>
      </c>
      <c r="B23">
        <f>B21-B22</f>
        <v>207774</v>
      </c>
    </row>
  </sheetData>
  <mergeCells count="1">
    <mergeCell ref="A18:C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N23"/>
  <sheetViews>
    <sheetView tabSelected="1" topLeftCell="A7" workbookViewId="0">
      <selection activeCell="A18" sqref="A18:C18"/>
    </sheetView>
  </sheetViews>
  <sheetFormatPr defaultColWidth="11.19921875" defaultRowHeight="15.6" x14ac:dyDescent="0.3"/>
  <cols>
    <col min="1" max="1" width="25.69921875" bestFit="1" customWidth="1"/>
    <col min="14" max="14" width="12" bestFit="1" customWidth="1"/>
  </cols>
  <sheetData>
    <row r="1" spans="1:14" x14ac:dyDescent="0.3">
      <c r="A1" s="6" t="s">
        <v>2</v>
      </c>
      <c r="B1" s="6"/>
      <c r="C1" s="6"/>
      <c r="D1" s="6"/>
      <c r="E1" s="6"/>
      <c r="F1" s="6"/>
      <c r="G1" s="6"/>
      <c r="H1" s="6"/>
      <c r="I1" s="6"/>
      <c r="J1" s="6"/>
      <c r="K1" s="6"/>
      <c r="L1" s="6"/>
      <c r="M1" s="6"/>
      <c r="N1" s="6"/>
    </row>
    <row r="2" spans="1:14" x14ac:dyDescent="0.3">
      <c r="A2" s="6"/>
      <c r="B2" s="6" t="s">
        <v>8</v>
      </c>
      <c r="C2" s="6" t="s">
        <v>9</v>
      </c>
      <c r="D2" s="6" t="s">
        <v>10</v>
      </c>
      <c r="E2" s="6" t="s">
        <v>11</v>
      </c>
      <c r="F2" s="6" t="s">
        <v>12</v>
      </c>
      <c r="G2" s="6" t="s">
        <v>13</v>
      </c>
      <c r="H2" s="6" t="s">
        <v>14</v>
      </c>
      <c r="I2" s="6" t="s">
        <v>15</v>
      </c>
      <c r="J2" s="6" t="s">
        <v>16</v>
      </c>
      <c r="K2" s="6" t="s">
        <v>17</v>
      </c>
      <c r="L2" s="6" t="s">
        <v>18</v>
      </c>
      <c r="M2" s="6" t="s">
        <v>19</v>
      </c>
      <c r="N2" s="6" t="s">
        <v>20</v>
      </c>
    </row>
    <row r="3" spans="1:14" x14ac:dyDescent="0.3">
      <c r="A3" s="7" t="s">
        <v>6</v>
      </c>
      <c r="B3" s="6">
        <v>24000</v>
      </c>
      <c r="C3" s="6">
        <v>18000</v>
      </c>
      <c r="D3" s="6">
        <v>12000</v>
      </c>
      <c r="E3" s="6">
        <v>22000</v>
      </c>
      <c r="F3" s="6">
        <v>26000</v>
      </c>
      <c r="G3" s="6">
        <v>28000</v>
      </c>
      <c r="H3" s="6">
        <v>32000</v>
      </c>
      <c r="I3" s="6">
        <v>12000</v>
      </c>
      <c r="J3" s="6">
        <v>16000</v>
      </c>
      <c r="K3" s="6">
        <v>18000</v>
      </c>
      <c r="L3" s="6">
        <v>24000</v>
      </c>
      <c r="M3" s="6">
        <v>20000</v>
      </c>
      <c r="N3" s="6">
        <f>(SUM(B3:M3))</f>
        <v>252000</v>
      </c>
    </row>
    <row r="4" spans="1:14" x14ac:dyDescent="0.3">
      <c r="A4" s="6" t="s">
        <v>54</v>
      </c>
      <c r="B4" s="6">
        <v>23400</v>
      </c>
      <c r="C4" s="6">
        <v>17400</v>
      </c>
      <c r="D4" s="6">
        <v>11400</v>
      </c>
      <c r="E4" s="6">
        <v>22000</v>
      </c>
      <c r="F4" s="6">
        <v>26000</v>
      </c>
      <c r="G4" s="6">
        <v>27400</v>
      </c>
      <c r="H4" s="6">
        <v>32000</v>
      </c>
      <c r="I4" s="6">
        <v>12000</v>
      </c>
      <c r="J4" s="6">
        <v>16000</v>
      </c>
      <c r="K4" s="6">
        <v>16800</v>
      </c>
      <c r="L4" s="6">
        <v>24000</v>
      </c>
      <c r="M4" s="6">
        <v>20000</v>
      </c>
      <c r="N4" s="6">
        <f>SUM(B4:M4)</f>
        <v>248400</v>
      </c>
    </row>
    <row r="5" spans="1:14" x14ac:dyDescent="0.3">
      <c r="A5" s="6" t="s">
        <v>55</v>
      </c>
      <c r="B5" s="6">
        <v>600</v>
      </c>
      <c r="C5" s="6">
        <v>600</v>
      </c>
      <c r="D5" s="6">
        <v>600</v>
      </c>
      <c r="E5" s="6"/>
      <c r="F5" s="6"/>
      <c r="G5" s="6">
        <v>600</v>
      </c>
      <c r="H5" s="6"/>
      <c r="I5" s="6"/>
      <c r="J5" s="6"/>
      <c r="K5" s="6">
        <v>1200</v>
      </c>
      <c r="L5" s="6"/>
      <c r="M5" s="6"/>
      <c r="N5" s="6">
        <f>SUM(B5:M5)</f>
        <v>3600</v>
      </c>
    </row>
    <row r="6" spans="1:14" x14ac:dyDescent="0.3">
      <c r="A6" s="6"/>
      <c r="B6" s="6"/>
      <c r="C6" s="6"/>
      <c r="D6" s="6"/>
      <c r="E6" s="6"/>
      <c r="F6" s="6"/>
      <c r="G6" s="6"/>
      <c r="H6" s="6"/>
      <c r="I6" s="6"/>
      <c r="J6" s="6"/>
      <c r="K6" s="6"/>
      <c r="L6" s="6"/>
      <c r="M6" s="6"/>
      <c r="N6" s="6"/>
    </row>
    <row r="7" spans="1:14" x14ac:dyDescent="0.3">
      <c r="A7" s="6"/>
      <c r="B7" s="6"/>
      <c r="C7" s="6"/>
      <c r="D7" s="6"/>
      <c r="E7" s="6"/>
      <c r="F7" s="6"/>
      <c r="G7" s="6"/>
      <c r="H7" s="6"/>
      <c r="I7" s="6"/>
      <c r="J7" s="6"/>
      <c r="K7" s="6"/>
      <c r="L7" s="6"/>
      <c r="M7" s="6"/>
      <c r="N7" s="6"/>
    </row>
    <row r="8" spans="1:14" x14ac:dyDescent="0.3">
      <c r="A8" s="6"/>
      <c r="B8" s="6"/>
      <c r="C8" s="6"/>
      <c r="D8" s="6"/>
      <c r="E8" s="6"/>
      <c r="F8" s="6"/>
      <c r="G8" s="6"/>
      <c r="H8" s="6"/>
      <c r="I8" s="6"/>
      <c r="J8" s="6"/>
      <c r="K8" s="6"/>
      <c r="L8" s="6"/>
      <c r="M8" s="6"/>
      <c r="N8" s="6"/>
    </row>
    <row r="9" spans="1:14" x14ac:dyDescent="0.3">
      <c r="A9" s="6"/>
      <c r="B9" s="6"/>
      <c r="C9" s="6"/>
      <c r="D9" s="6"/>
      <c r="E9" s="6"/>
      <c r="F9" s="6"/>
      <c r="G9" s="6"/>
      <c r="H9" s="6"/>
      <c r="I9" s="6"/>
      <c r="J9" s="6"/>
      <c r="K9" s="6"/>
      <c r="L9" s="6"/>
      <c r="M9" s="6"/>
      <c r="N9" s="6"/>
    </row>
    <row r="10" spans="1:14" x14ac:dyDescent="0.3">
      <c r="A10" s="7" t="s">
        <v>43</v>
      </c>
      <c r="B10" s="6">
        <f>N3</f>
        <v>252000</v>
      </c>
      <c r="C10" s="6"/>
      <c r="D10" s="6"/>
      <c r="E10" s="6"/>
      <c r="F10" s="6"/>
      <c r="G10" s="6"/>
      <c r="H10" s="6"/>
      <c r="I10" s="6"/>
      <c r="J10" s="6"/>
      <c r="K10" s="6"/>
      <c r="L10" s="6"/>
      <c r="M10" s="6"/>
      <c r="N10" s="6"/>
    </row>
    <row r="11" spans="1:14" x14ac:dyDescent="0.3">
      <c r="A11" s="6"/>
      <c r="B11" s="6"/>
      <c r="C11" s="6"/>
      <c r="D11" s="6"/>
      <c r="E11" s="6"/>
      <c r="F11" s="6"/>
      <c r="G11" s="6"/>
      <c r="H11" s="6"/>
      <c r="I11" s="6"/>
      <c r="J11" s="6"/>
      <c r="K11" s="6"/>
      <c r="L11" s="6"/>
      <c r="M11" s="6"/>
      <c r="N11" s="6"/>
    </row>
    <row r="12" spans="1:14" x14ac:dyDescent="0.3">
      <c r="A12" s="7" t="s">
        <v>7</v>
      </c>
      <c r="B12" s="6"/>
      <c r="C12" s="6"/>
      <c r="D12" s="6"/>
      <c r="E12" s="6"/>
      <c r="F12" s="6"/>
      <c r="G12" s="6"/>
      <c r="H12" s="6"/>
      <c r="I12" s="6"/>
      <c r="J12" s="6"/>
      <c r="K12" s="6"/>
      <c r="L12" s="6"/>
      <c r="M12" s="6"/>
      <c r="N12" s="6"/>
    </row>
    <row r="13" spans="1:14" x14ac:dyDescent="0.3">
      <c r="A13" t="s">
        <v>67</v>
      </c>
      <c r="B13">
        <v>600</v>
      </c>
      <c r="C13">
        <v>600</v>
      </c>
      <c r="D13">
        <v>600</v>
      </c>
      <c r="E13">
        <v>600</v>
      </c>
      <c r="F13">
        <v>600</v>
      </c>
      <c r="G13">
        <v>600</v>
      </c>
      <c r="H13">
        <v>600</v>
      </c>
      <c r="I13">
        <v>600</v>
      </c>
      <c r="J13">
        <v>600</v>
      </c>
      <c r="K13">
        <v>600</v>
      </c>
      <c r="L13">
        <v>600</v>
      </c>
      <c r="M13">
        <v>600</v>
      </c>
      <c r="N13">
        <f>SUM(B13:M13)</f>
        <v>7200</v>
      </c>
    </row>
    <row r="14" spans="1:14" x14ac:dyDescent="0.3">
      <c r="A14" t="s">
        <v>41</v>
      </c>
      <c r="B14">
        <v>250</v>
      </c>
    </row>
    <row r="15" spans="1:14" x14ac:dyDescent="0.3">
      <c r="A15" t="s">
        <v>68</v>
      </c>
      <c r="B15">
        <v>3000</v>
      </c>
      <c r="C15">
        <v>3000</v>
      </c>
      <c r="D15">
        <v>3000</v>
      </c>
      <c r="E15">
        <v>3000</v>
      </c>
      <c r="F15">
        <v>3000</v>
      </c>
      <c r="G15">
        <v>3000</v>
      </c>
      <c r="H15">
        <v>3000</v>
      </c>
      <c r="I15">
        <v>3000</v>
      </c>
      <c r="J15">
        <v>3000</v>
      </c>
      <c r="K15">
        <v>3000</v>
      </c>
      <c r="L15">
        <v>3000</v>
      </c>
      <c r="M15">
        <v>3000</v>
      </c>
      <c r="N15">
        <f>SUM(B15:M15)</f>
        <v>36000</v>
      </c>
    </row>
    <row r="16" spans="1:14" x14ac:dyDescent="0.3">
      <c r="A16" t="s">
        <v>69</v>
      </c>
      <c r="B16">
        <v>3000</v>
      </c>
    </row>
    <row r="17" spans="1:14" x14ac:dyDescent="0.3">
      <c r="A17" t="s">
        <v>85</v>
      </c>
      <c r="B17">
        <v>300</v>
      </c>
      <c r="C17">
        <v>300</v>
      </c>
      <c r="D17">
        <v>300</v>
      </c>
      <c r="E17">
        <v>300</v>
      </c>
      <c r="F17">
        <v>300</v>
      </c>
      <c r="G17">
        <v>300</v>
      </c>
      <c r="H17">
        <v>300</v>
      </c>
      <c r="I17">
        <v>300</v>
      </c>
      <c r="J17">
        <v>300</v>
      </c>
      <c r="K17">
        <v>300</v>
      </c>
      <c r="L17">
        <v>300</v>
      </c>
      <c r="M17">
        <v>300</v>
      </c>
      <c r="N17">
        <f>SUM(B17:M17)</f>
        <v>3600</v>
      </c>
    </row>
    <row r="18" spans="1:14" x14ac:dyDescent="0.3">
      <c r="A18" s="59" t="s">
        <v>42</v>
      </c>
      <c r="B18" s="59"/>
      <c r="C18" s="59"/>
      <c r="D18" s="6"/>
      <c r="E18" s="6"/>
      <c r="F18" s="6"/>
      <c r="G18" s="6"/>
      <c r="H18" s="6"/>
      <c r="I18" s="6"/>
      <c r="J18" s="6"/>
      <c r="K18" s="6"/>
      <c r="L18" s="6"/>
      <c r="M18" s="6"/>
      <c r="N18" s="6"/>
    </row>
    <row r="19" spans="1:14" x14ac:dyDescent="0.3">
      <c r="A19" s="8"/>
      <c r="B19" s="8"/>
      <c r="C19" s="8"/>
      <c r="D19" s="6"/>
      <c r="E19" s="6"/>
      <c r="F19" s="6"/>
      <c r="G19" s="6"/>
      <c r="H19" s="6"/>
      <c r="I19" s="6"/>
      <c r="J19" s="6"/>
      <c r="K19" s="6"/>
      <c r="L19" s="6"/>
      <c r="M19" s="6"/>
      <c r="N19" s="6"/>
    </row>
    <row r="20" spans="1:14" x14ac:dyDescent="0.3">
      <c r="A20" s="7" t="s">
        <v>44</v>
      </c>
      <c r="B20" s="6">
        <f>SUM(N13,N15,N17)</f>
        <v>46800</v>
      </c>
      <c r="C20" s="6"/>
      <c r="D20" s="6"/>
      <c r="E20" s="6"/>
      <c r="F20" s="6"/>
      <c r="G20" s="6"/>
      <c r="H20" s="6"/>
      <c r="I20" s="6"/>
      <c r="J20" s="6"/>
      <c r="K20" s="6"/>
      <c r="L20" s="6"/>
      <c r="M20" s="6"/>
      <c r="N20" s="6"/>
    </row>
    <row r="21" spans="1:14" x14ac:dyDescent="0.3">
      <c r="A21" s="7" t="s">
        <v>45</v>
      </c>
      <c r="B21" s="6">
        <f>B10-B20</f>
        <v>205200</v>
      </c>
      <c r="C21" s="6"/>
      <c r="D21" s="6"/>
      <c r="E21" s="6"/>
      <c r="F21" s="6"/>
      <c r="G21" s="6"/>
      <c r="H21" s="6"/>
      <c r="I21" s="6"/>
      <c r="J21" s="6"/>
      <c r="K21" s="6"/>
      <c r="L21" s="6"/>
      <c r="M21" s="6"/>
      <c r="N21" s="6"/>
    </row>
    <row r="22" spans="1:14" x14ac:dyDescent="0.3">
      <c r="A22" s="6" t="s">
        <v>74</v>
      </c>
      <c r="B22" s="6">
        <f>B21*3%</f>
        <v>6156</v>
      </c>
      <c r="C22" s="6"/>
      <c r="D22" s="6"/>
      <c r="E22" s="6"/>
      <c r="F22" s="6"/>
      <c r="G22" s="6"/>
      <c r="H22" s="6"/>
      <c r="I22" s="6"/>
      <c r="J22" s="6"/>
      <c r="K22" s="6"/>
      <c r="L22" s="6"/>
      <c r="M22" s="6"/>
      <c r="N22" s="6"/>
    </row>
    <row r="23" spans="1:14" x14ac:dyDescent="0.3">
      <c r="A23" s="7" t="s">
        <v>46</v>
      </c>
      <c r="B23" s="6">
        <f>B21-B22</f>
        <v>199044</v>
      </c>
      <c r="C23" s="6"/>
      <c r="D23" s="6"/>
      <c r="E23" s="6"/>
      <c r="F23" s="6"/>
      <c r="G23" s="6"/>
      <c r="H23" s="6"/>
      <c r="I23" s="6"/>
      <c r="J23" s="6"/>
      <c r="K23" s="6"/>
      <c r="L23" s="6"/>
      <c r="M23" s="6"/>
      <c r="N23" s="6"/>
    </row>
  </sheetData>
  <mergeCells count="1">
    <mergeCell ref="A18:C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O49"/>
  <sheetViews>
    <sheetView workbookViewId="0">
      <selection activeCell="J23" sqref="J23"/>
    </sheetView>
  </sheetViews>
  <sheetFormatPr defaultColWidth="11.19921875" defaultRowHeight="15.6" x14ac:dyDescent="0.3"/>
  <cols>
    <col min="2" max="2" width="22.69921875" bestFit="1" customWidth="1"/>
  </cols>
  <sheetData>
    <row r="1" spans="1:15" x14ac:dyDescent="0.3">
      <c r="A1" s="60" t="s">
        <v>3</v>
      </c>
      <c r="B1" s="60"/>
      <c r="C1" s="60"/>
      <c r="D1" s="60"/>
      <c r="E1" s="60"/>
      <c r="F1" s="60"/>
      <c r="G1" s="60"/>
      <c r="H1" s="60"/>
      <c r="I1" s="60"/>
      <c r="J1" s="60"/>
      <c r="K1" s="60"/>
      <c r="L1" s="60"/>
      <c r="M1" s="60"/>
      <c r="N1" s="60"/>
      <c r="O1" s="60"/>
    </row>
    <row r="2" spans="1:15" x14ac:dyDescent="0.3">
      <c r="A2" s="25"/>
      <c r="B2" s="25"/>
      <c r="C2" s="25"/>
    </row>
    <row r="3" spans="1:15" x14ac:dyDescent="0.3">
      <c r="A3" s="25" t="s">
        <v>52</v>
      </c>
      <c r="B3" s="25"/>
      <c r="C3" s="25"/>
      <c r="D3" s="25">
        <f>600*5</f>
        <v>3000</v>
      </c>
      <c r="E3" s="25">
        <f>600*10</f>
        <v>6000</v>
      </c>
      <c r="F3" s="25">
        <f>600*14</f>
        <v>8400</v>
      </c>
      <c r="G3" s="25">
        <f>600*15</f>
        <v>9000</v>
      </c>
      <c r="H3" s="25">
        <f>600*21</f>
        <v>12600</v>
      </c>
      <c r="I3" s="25">
        <f>600*25</f>
        <v>15000</v>
      </c>
      <c r="J3" s="25">
        <f>600*26</f>
        <v>15600</v>
      </c>
      <c r="K3" s="25">
        <f>600*30</f>
        <v>18000</v>
      </c>
      <c r="L3" s="25">
        <f>600*22</f>
        <v>13200</v>
      </c>
      <c r="M3" s="25">
        <f>600*30</f>
        <v>18000</v>
      </c>
      <c r="N3" s="25">
        <f>600*35</f>
        <v>21000</v>
      </c>
      <c r="O3" s="25">
        <f>600*38</f>
        <v>22800</v>
      </c>
    </row>
    <row r="4" spans="1:15" x14ac:dyDescent="0.3">
      <c r="A4" s="25"/>
      <c r="B4" s="25"/>
      <c r="C4" s="25"/>
      <c r="D4" s="25"/>
      <c r="E4" s="25"/>
      <c r="F4" s="25"/>
      <c r="G4" s="25"/>
      <c r="H4" s="25"/>
      <c r="I4" s="25"/>
      <c r="J4" s="25"/>
      <c r="K4" s="25"/>
      <c r="L4" s="25"/>
      <c r="M4" s="25"/>
      <c r="N4" s="25"/>
      <c r="O4" s="25"/>
    </row>
    <row r="5" spans="1:15" x14ac:dyDescent="0.3">
      <c r="A5" s="25"/>
      <c r="B5" s="25"/>
      <c r="C5" s="25"/>
      <c r="D5" s="25"/>
      <c r="E5" s="25"/>
      <c r="F5" s="25"/>
      <c r="G5" s="25"/>
      <c r="H5" s="25"/>
      <c r="I5" s="25"/>
      <c r="J5" s="25"/>
      <c r="K5" s="25"/>
      <c r="L5" s="25"/>
      <c r="M5" s="25"/>
      <c r="N5" s="25"/>
      <c r="O5" s="25"/>
    </row>
    <row r="6" spans="1:15" x14ac:dyDescent="0.3">
      <c r="A6" s="25" t="s">
        <v>53</v>
      </c>
      <c r="B6" s="25"/>
      <c r="C6" s="25"/>
      <c r="D6" s="25"/>
      <c r="E6" s="25"/>
      <c r="F6" s="25"/>
      <c r="G6" s="25"/>
      <c r="H6" s="25"/>
      <c r="I6" s="25"/>
      <c r="J6" s="25"/>
      <c r="K6" s="25"/>
      <c r="L6" s="25"/>
      <c r="M6" s="25"/>
      <c r="N6" s="25"/>
      <c r="O6" s="25"/>
    </row>
    <row r="7" spans="1:15" x14ac:dyDescent="0.3">
      <c r="A7" s="25"/>
      <c r="B7" s="25" t="s">
        <v>49</v>
      </c>
      <c r="C7" s="25">
        <f>600*3</f>
        <v>1800</v>
      </c>
      <c r="D7" s="25">
        <v>5400</v>
      </c>
      <c r="E7" s="25">
        <v>7800</v>
      </c>
      <c r="F7" s="25">
        <v>8400</v>
      </c>
      <c r="G7" s="25">
        <v>11800</v>
      </c>
      <c r="H7" s="25">
        <v>14400</v>
      </c>
      <c r="I7" s="25">
        <v>15000</v>
      </c>
      <c r="J7" s="25">
        <v>17400</v>
      </c>
      <c r="K7" s="25">
        <v>12600</v>
      </c>
      <c r="L7" s="25">
        <v>17400</v>
      </c>
      <c r="M7" s="25">
        <v>20400</v>
      </c>
      <c r="N7" s="25">
        <v>22800</v>
      </c>
      <c r="O7" s="25">
        <f>SUM(C7:N7)</f>
        <v>155200</v>
      </c>
    </row>
    <row r="8" spans="1:15" x14ac:dyDescent="0.3">
      <c r="A8" s="25"/>
      <c r="B8" s="25" t="s">
        <v>50</v>
      </c>
      <c r="C8" s="25">
        <f>600*2</f>
        <v>1200</v>
      </c>
      <c r="D8" s="25">
        <v>600</v>
      </c>
      <c r="E8" s="25">
        <v>600</v>
      </c>
      <c r="F8" s="25">
        <v>600</v>
      </c>
      <c r="G8" s="25">
        <v>600</v>
      </c>
      <c r="H8" s="25">
        <v>600</v>
      </c>
      <c r="I8" s="25">
        <v>600</v>
      </c>
      <c r="J8" s="25">
        <v>600</v>
      </c>
      <c r="K8" s="25">
        <v>600</v>
      </c>
      <c r="L8" s="25">
        <v>600</v>
      </c>
      <c r="M8" s="25">
        <v>600</v>
      </c>
      <c r="N8" s="25">
        <v>0</v>
      </c>
      <c r="O8" s="25">
        <f>SUM(C8:N8)</f>
        <v>7200</v>
      </c>
    </row>
    <row r="9" spans="1:15" x14ac:dyDescent="0.3">
      <c r="A9" s="25"/>
      <c r="B9" s="25"/>
      <c r="C9" s="25"/>
      <c r="D9" s="25"/>
      <c r="E9" s="25"/>
      <c r="F9" s="25"/>
      <c r="G9" s="25"/>
      <c r="H9" s="25"/>
      <c r="I9" s="25"/>
      <c r="J9" s="25"/>
      <c r="K9" s="25"/>
      <c r="L9" s="25"/>
      <c r="M9" s="25"/>
      <c r="N9" s="25"/>
      <c r="O9" s="25"/>
    </row>
    <row r="10" spans="1:15" x14ac:dyDescent="0.3">
      <c r="A10" s="25"/>
      <c r="B10" s="25"/>
      <c r="C10" s="25"/>
      <c r="D10" s="25"/>
      <c r="E10" s="25"/>
      <c r="F10" s="25"/>
      <c r="G10" s="25"/>
      <c r="H10" s="25"/>
      <c r="I10" s="25"/>
      <c r="J10" s="25"/>
      <c r="K10" s="25"/>
      <c r="L10" s="25"/>
      <c r="M10" s="25"/>
      <c r="N10" s="25"/>
      <c r="O10" s="25"/>
    </row>
    <row r="11" spans="1:15" x14ac:dyDescent="0.3">
      <c r="A11" s="25" t="s">
        <v>56</v>
      </c>
      <c r="B11" s="25"/>
      <c r="C11" s="25"/>
      <c r="D11" s="25">
        <f>SUM(D7:D10)</f>
        <v>6000</v>
      </c>
      <c r="E11" s="25">
        <f t="shared" ref="E11:N11" si="0">SUM(E7:E10)</f>
        <v>8400</v>
      </c>
      <c r="F11" s="25">
        <f t="shared" si="0"/>
        <v>9000</v>
      </c>
      <c r="G11" s="25">
        <f t="shared" si="0"/>
        <v>12400</v>
      </c>
      <c r="H11" s="25">
        <f t="shared" si="0"/>
        <v>15000</v>
      </c>
      <c r="I11" s="25">
        <f t="shared" si="0"/>
        <v>15600</v>
      </c>
      <c r="J11" s="25">
        <f t="shared" si="0"/>
        <v>18000</v>
      </c>
      <c r="K11" s="25">
        <f t="shared" si="0"/>
        <v>13200</v>
      </c>
      <c r="L11" s="25">
        <f t="shared" si="0"/>
        <v>18000</v>
      </c>
      <c r="M11" s="25">
        <f t="shared" si="0"/>
        <v>21000</v>
      </c>
      <c r="N11" s="25">
        <f t="shared" si="0"/>
        <v>22800</v>
      </c>
      <c r="O11" s="25">
        <f>SUM(O7:O8)</f>
        <v>162400</v>
      </c>
    </row>
    <row r="12" spans="1:15" x14ac:dyDescent="0.3">
      <c r="A12" s="25" t="s">
        <v>57</v>
      </c>
      <c r="B12" s="25"/>
      <c r="C12" s="25"/>
      <c r="D12" s="25"/>
      <c r="E12" s="25"/>
      <c r="F12" s="25"/>
      <c r="G12" s="25"/>
      <c r="H12" s="25"/>
      <c r="I12" s="25"/>
      <c r="J12" s="25"/>
      <c r="K12" s="25"/>
      <c r="L12" s="25"/>
      <c r="M12" s="25"/>
      <c r="N12" s="25"/>
      <c r="O12" s="25"/>
    </row>
    <row r="13" spans="1:15" x14ac:dyDescent="0.3">
      <c r="A13" s="25"/>
      <c r="B13" s="25" t="s">
        <v>67</v>
      </c>
      <c r="C13" s="25">
        <v>600</v>
      </c>
      <c r="D13" s="25">
        <v>600</v>
      </c>
      <c r="E13" s="25">
        <v>600</v>
      </c>
      <c r="F13" s="25">
        <v>600</v>
      </c>
      <c r="G13" s="25">
        <v>600</v>
      </c>
      <c r="H13" s="25">
        <v>600</v>
      </c>
      <c r="I13" s="25">
        <v>600</v>
      </c>
      <c r="J13" s="25">
        <v>600</v>
      </c>
      <c r="K13" s="25">
        <v>600</v>
      </c>
      <c r="L13" s="25">
        <v>600</v>
      </c>
      <c r="M13" s="25">
        <v>600</v>
      </c>
      <c r="N13" s="25">
        <v>600</v>
      </c>
      <c r="O13" s="25">
        <f>SUM(C13:N13)</f>
        <v>7200</v>
      </c>
    </row>
    <row r="14" spans="1:15" x14ac:dyDescent="0.3">
      <c r="A14" s="25"/>
      <c r="B14" s="25" t="s">
        <v>41</v>
      </c>
      <c r="C14" s="25">
        <v>250</v>
      </c>
      <c r="D14" s="25"/>
      <c r="E14" s="25"/>
      <c r="F14" s="25"/>
      <c r="G14" s="25"/>
      <c r="H14" s="25"/>
      <c r="I14" s="25"/>
      <c r="J14" s="25"/>
      <c r="K14" s="25"/>
      <c r="L14" s="25"/>
      <c r="M14" s="25"/>
      <c r="N14" s="25"/>
      <c r="O14" s="25"/>
    </row>
    <row r="15" spans="1:15" x14ac:dyDescent="0.3">
      <c r="A15" s="25"/>
      <c r="B15" s="25" t="s">
        <v>68</v>
      </c>
      <c r="C15" s="25">
        <v>3000</v>
      </c>
      <c r="D15" s="25">
        <v>3000</v>
      </c>
      <c r="E15" s="25">
        <v>3000</v>
      </c>
      <c r="F15" s="25">
        <v>3000</v>
      </c>
      <c r="G15" s="25">
        <v>3000</v>
      </c>
      <c r="H15" s="25">
        <v>3000</v>
      </c>
      <c r="I15" s="25">
        <v>3000</v>
      </c>
      <c r="J15" s="25">
        <v>3000</v>
      </c>
      <c r="K15" s="25">
        <v>3000</v>
      </c>
      <c r="L15" s="25">
        <v>3000</v>
      </c>
      <c r="M15" s="25">
        <v>3000</v>
      </c>
      <c r="N15" s="25">
        <v>3000</v>
      </c>
      <c r="O15" s="25">
        <v>3000</v>
      </c>
    </row>
    <row r="16" spans="1:15" x14ac:dyDescent="0.3">
      <c r="A16" s="25"/>
      <c r="B16" s="25" t="s">
        <v>69</v>
      </c>
      <c r="C16" s="25">
        <v>3000</v>
      </c>
      <c r="D16" s="25"/>
      <c r="E16" s="25"/>
      <c r="F16" s="25"/>
      <c r="G16" s="25"/>
      <c r="H16" s="25"/>
      <c r="I16" s="25"/>
      <c r="J16" s="25"/>
      <c r="K16" s="25"/>
      <c r="L16" s="25"/>
      <c r="M16" s="25"/>
      <c r="N16" s="25"/>
      <c r="O16" s="25"/>
    </row>
    <row r="17" spans="1:15" x14ac:dyDescent="0.3">
      <c r="A17" s="25"/>
      <c r="B17" s="25" t="s">
        <v>73</v>
      </c>
      <c r="C17" s="25">
        <v>300</v>
      </c>
      <c r="D17" s="25">
        <v>300</v>
      </c>
      <c r="E17" s="25">
        <v>300</v>
      </c>
      <c r="F17" s="25">
        <v>300</v>
      </c>
      <c r="G17" s="25">
        <v>300</v>
      </c>
      <c r="H17" s="25">
        <v>300</v>
      </c>
      <c r="I17" s="25">
        <v>300</v>
      </c>
      <c r="J17" s="25">
        <v>300</v>
      </c>
      <c r="K17" s="25">
        <v>300</v>
      </c>
      <c r="L17" s="25">
        <v>300</v>
      </c>
      <c r="M17" s="25">
        <v>300</v>
      </c>
      <c r="N17" s="25">
        <v>300</v>
      </c>
      <c r="O17" s="25">
        <f>SUM(C17:N17)</f>
        <v>3600</v>
      </c>
    </row>
    <row r="18" spans="1:15" x14ac:dyDescent="0.3">
      <c r="A18" s="18"/>
      <c r="B18" s="18"/>
      <c r="C18" s="18"/>
      <c r="D18" s="25"/>
      <c r="E18" s="25"/>
      <c r="F18" s="25"/>
      <c r="G18" s="25"/>
      <c r="H18" s="25"/>
      <c r="I18" s="25"/>
      <c r="J18" s="25"/>
      <c r="K18" s="25"/>
      <c r="L18" s="25"/>
      <c r="M18" s="25"/>
      <c r="N18" s="25"/>
      <c r="O18" s="25"/>
    </row>
    <row r="19" spans="1:15" x14ac:dyDescent="0.3">
      <c r="A19" s="18"/>
      <c r="B19" s="18"/>
      <c r="C19" s="18"/>
      <c r="D19" s="25"/>
      <c r="E19" s="25"/>
      <c r="F19" s="25"/>
      <c r="G19" s="25"/>
      <c r="H19" s="25"/>
      <c r="J19" s="25"/>
      <c r="K19" s="25"/>
      <c r="L19" s="25"/>
      <c r="M19" s="25"/>
      <c r="N19" s="25"/>
      <c r="O19" s="25"/>
    </row>
    <row r="20" spans="1:15" x14ac:dyDescent="0.3">
      <c r="A20" s="18"/>
      <c r="B20" s="18"/>
      <c r="C20" s="18"/>
      <c r="D20" s="25"/>
      <c r="E20" s="25"/>
      <c r="F20" s="25"/>
      <c r="G20" s="25"/>
      <c r="H20" s="25"/>
      <c r="I20" s="25"/>
      <c r="J20" s="25"/>
      <c r="K20" s="25"/>
      <c r="L20" s="25"/>
      <c r="M20" s="25"/>
      <c r="N20" s="25"/>
      <c r="O20" s="25"/>
    </row>
    <row r="21" spans="1:15" x14ac:dyDescent="0.3">
      <c r="A21" s="18"/>
      <c r="B21" s="18"/>
      <c r="C21" s="18"/>
      <c r="D21" s="25"/>
      <c r="E21" s="25"/>
      <c r="F21" s="25"/>
      <c r="G21" s="25"/>
      <c r="H21" s="25"/>
      <c r="I21" s="25"/>
      <c r="J21" s="25"/>
      <c r="K21" s="25"/>
      <c r="L21" s="25"/>
      <c r="M21" s="25"/>
      <c r="N21" s="25"/>
      <c r="O21" s="25"/>
    </row>
    <row r="22" spans="1:15" x14ac:dyDescent="0.3">
      <c r="A22" s="18"/>
      <c r="B22" s="18"/>
      <c r="C22" s="18"/>
      <c r="D22" s="25"/>
      <c r="E22" s="25"/>
      <c r="F22" s="25"/>
      <c r="G22" s="25"/>
      <c r="H22" s="25"/>
      <c r="I22" s="25"/>
      <c r="J22" s="25"/>
      <c r="K22" s="25"/>
      <c r="L22" s="25"/>
      <c r="M22" s="25"/>
      <c r="N22" s="25"/>
      <c r="O22" s="25"/>
    </row>
    <row r="23" spans="1:15" x14ac:dyDescent="0.3">
      <c r="A23" s="18"/>
      <c r="B23" s="18"/>
      <c r="C23" s="18"/>
      <c r="D23" s="25"/>
      <c r="E23" s="25"/>
      <c r="F23" s="25"/>
      <c r="G23" s="25"/>
      <c r="H23" s="25"/>
      <c r="I23" s="25"/>
      <c r="J23" s="25"/>
      <c r="K23" s="25"/>
      <c r="L23" s="25"/>
      <c r="M23" s="25"/>
      <c r="N23" s="25"/>
      <c r="O23" s="25"/>
    </row>
    <row r="24" spans="1:15" x14ac:dyDescent="0.3">
      <c r="A24" s="18"/>
      <c r="B24" s="18"/>
      <c r="C24" s="18"/>
      <c r="D24" s="25"/>
      <c r="E24" s="25"/>
      <c r="F24" s="25"/>
      <c r="G24" s="25"/>
      <c r="H24" s="25"/>
      <c r="I24" s="25"/>
      <c r="J24" s="25"/>
      <c r="K24" s="25"/>
      <c r="L24" s="25"/>
      <c r="M24" s="25"/>
      <c r="N24" s="25"/>
      <c r="O24" s="25"/>
    </row>
    <row r="25" spans="1:15" x14ac:dyDescent="0.3">
      <c r="A25" s="18"/>
      <c r="B25" s="18"/>
      <c r="C25" s="18"/>
      <c r="D25" s="25"/>
      <c r="E25" s="25"/>
      <c r="F25" s="25"/>
      <c r="G25" s="25"/>
      <c r="H25" s="25"/>
      <c r="I25" s="25"/>
      <c r="J25" s="25"/>
      <c r="K25" s="25"/>
      <c r="L25" s="25"/>
      <c r="M25" s="25"/>
      <c r="N25" s="25"/>
      <c r="O25" s="25"/>
    </row>
    <row r="26" spans="1:15" x14ac:dyDescent="0.3">
      <c r="A26" s="18"/>
      <c r="B26" s="18"/>
      <c r="C26" s="18"/>
      <c r="D26" s="25"/>
      <c r="E26" s="25"/>
      <c r="F26" s="25"/>
      <c r="G26" s="25"/>
      <c r="H26" s="25"/>
      <c r="I26" s="25"/>
      <c r="J26" s="25"/>
      <c r="K26" s="25"/>
      <c r="L26" s="25"/>
      <c r="M26" s="25"/>
      <c r="N26" s="25"/>
      <c r="O26" s="25"/>
    </row>
    <row r="27" spans="1:15" x14ac:dyDescent="0.3">
      <c r="A27" s="61" t="s">
        <v>58</v>
      </c>
      <c r="B27" s="61"/>
      <c r="C27" s="61"/>
      <c r="D27" s="26">
        <f>SUM(D13:D26)</f>
        <v>3900</v>
      </c>
      <c r="E27" s="26">
        <f>SUM(E13:E26)</f>
        <v>3900</v>
      </c>
      <c r="F27" s="26">
        <f t="shared" ref="F27:O27" si="1">SUM(F13:F26)</f>
        <v>3900</v>
      </c>
      <c r="G27" s="26">
        <f t="shared" si="1"/>
        <v>3900</v>
      </c>
      <c r="H27" s="26">
        <f t="shared" si="1"/>
        <v>3900</v>
      </c>
      <c r="I27" s="26">
        <f t="shared" si="1"/>
        <v>3900</v>
      </c>
      <c r="J27" s="26">
        <f t="shared" si="1"/>
        <v>3900</v>
      </c>
      <c r="K27" s="26">
        <f t="shared" si="1"/>
        <v>3900</v>
      </c>
      <c r="L27" s="26">
        <f t="shared" si="1"/>
        <v>3900</v>
      </c>
      <c r="M27" s="26">
        <f t="shared" si="1"/>
        <v>3900</v>
      </c>
      <c r="N27" s="26">
        <f t="shared" si="1"/>
        <v>3900</v>
      </c>
      <c r="O27" s="26">
        <f t="shared" si="1"/>
        <v>13800</v>
      </c>
    </row>
    <row r="28" spans="1:15" x14ac:dyDescent="0.3">
      <c r="A28" s="24" t="s">
        <v>59</v>
      </c>
      <c r="B28" s="24"/>
      <c r="C28" s="24"/>
      <c r="D28" s="25"/>
      <c r="E28" s="25"/>
      <c r="F28" s="25"/>
      <c r="G28" s="25"/>
      <c r="H28" s="25"/>
      <c r="I28" s="25"/>
      <c r="J28" s="25"/>
      <c r="K28" s="25"/>
      <c r="L28" s="25"/>
      <c r="M28" s="25"/>
      <c r="N28" s="25"/>
      <c r="O28" s="25"/>
    </row>
    <row r="29" spans="1:15" x14ac:dyDescent="0.3">
      <c r="A29" s="18"/>
      <c r="B29" s="18"/>
      <c r="C29" s="18"/>
      <c r="D29" s="25"/>
      <c r="E29" s="25"/>
      <c r="F29" s="25"/>
      <c r="G29" s="25"/>
      <c r="H29" s="25"/>
      <c r="I29" s="25"/>
      <c r="J29" s="25"/>
      <c r="K29" s="25"/>
      <c r="L29" s="25"/>
      <c r="M29" s="25"/>
      <c r="N29" s="25"/>
      <c r="O29" s="25"/>
    </row>
    <row r="30" spans="1:15" x14ac:dyDescent="0.3">
      <c r="A30" s="18"/>
      <c r="B30" s="18"/>
      <c r="C30" s="18"/>
      <c r="D30" s="25"/>
      <c r="E30" s="25"/>
      <c r="F30" s="25"/>
      <c r="G30" s="25"/>
      <c r="H30" s="25"/>
      <c r="I30" s="25"/>
      <c r="J30" s="25"/>
      <c r="K30" s="25"/>
      <c r="L30" s="25"/>
      <c r="M30" s="25"/>
      <c r="N30" s="25"/>
      <c r="O30" s="25"/>
    </row>
    <row r="31" spans="1:15" x14ac:dyDescent="0.3">
      <c r="A31" s="18"/>
      <c r="B31" s="18"/>
      <c r="C31" s="18"/>
      <c r="D31" s="25"/>
      <c r="E31" s="25"/>
      <c r="F31" s="25"/>
      <c r="G31" s="25"/>
      <c r="H31" s="25"/>
      <c r="I31" s="25"/>
      <c r="J31" s="25"/>
      <c r="K31" s="25"/>
      <c r="L31" s="25"/>
      <c r="M31" s="25"/>
      <c r="N31" s="25"/>
      <c r="O31" s="25"/>
    </row>
    <row r="32" spans="1:15" x14ac:dyDescent="0.3">
      <c r="A32" s="18"/>
      <c r="B32" s="18"/>
      <c r="C32" s="18"/>
      <c r="D32" s="25"/>
      <c r="E32" s="25"/>
      <c r="F32" s="25"/>
      <c r="G32" s="25"/>
      <c r="H32" s="25"/>
      <c r="I32" s="25"/>
      <c r="J32" s="25"/>
      <c r="K32" s="25"/>
      <c r="L32" s="25"/>
      <c r="M32" s="25"/>
      <c r="N32" s="25"/>
      <c r="O32" s="25"/>
    </row>
    <row r="33" spans="1:15" x14ac:dyDescent="0.3">
      <c r="A33" s="18"/>
      <c r="B33" s="18"/>
      <c r="C33" s="18"/>
      <c r="D33" s="25"/>
      <c r="E33" s="25"/>
      <c r="F33" s="25"/>
      <c r="G33" s="25"/>
      <c r="H33" s="25"/>
      <c r="I33" s="25"/>
      <c r="J33" s="25"/>
      <c r="K33" s="25"/>
      <c r="L33" s="25"/>
      <c r="M33" s="25"/>
      <c r="N33" s="25"/>
      <c r="O33" s="25"/>
    </row>
    <row r="34" spans="1:15" x14ac:dyDescent="0.3">
      <c r="A34" s="18"/>
      <c r="B34" s="18"/>
      <c r="C34" s="18"/>
      <c r="D34" s="25"/>
      <c r="E34" s="25"/>
      <c r="F34" s="25"/>
      <c r="G34" s="25"/>
      <c r="H34" s="25"/>
      <c r="I34" s="25"/>
      <c r="J34" s="25"/>
      <c r="K34" s="25"/>
      <c r="L34" s="25"/>
      <c r="M34" s="25"/>
      <c r="N34" s="25"/>
      <c r="O34" s="25"/>
    </row>
    <row r="35" spans="1:15" x14ac:dyDescent="0.3">
      <c r="A35" s="62" t="s">
        <v>60</v>
      </c>
      <c r="B35" s="62"/>
      <c r="C35" s="62"/>
      <c r="D35" s="26">
        <f t="shared" ref="D35:O35" si="2">SUM(D29:D34)</f>
        <v>0</v>
      </c>
      <c r="E35" s="26">
        <f t="shared" si="2"/>
        <v>0</v>
      </c>
      <c r="F35" s="26">
        <f t="shared" si="2"/>
        <v>0</v>
      </c>
      <c r="G35" s="26">
        <f t="shared" si="2"/>
        <v>0</v>
      </c>
      <c r="H35" s="26">
        <f t="shared" si="2"/>
        <v>0</v>
      </c>
      <c r="I35" s="26">
        <f t="shared" si="2"/>
        <v>0</v>
      </c>
      <c r="J35" s="26">
        <f t="shared" si="2"/>
        <v>0</v>
      </c>
      <c r="K35" s="26">
        <f t="shared" si="2"/>
        <v>0</v>
      </c>
      <c r="L35" s="26">
        <f t="shared" si="2"/>
        <v>0</v>
      </c>
      <c r="M35" s="26">
        <f t="shared" si="2"/>
        <v>0</v>
      </c>
      <c r="N35" s="26">
        <f t="shared" si="2"/>
        <v>0</v>
      </c>
      <c r="O35" s="26">
        <f t="shared" si="2"/>
        <v>0</v>
      </c>
    </row>
    <row r="36" spans="1:15" x14ac:dyDescent="0.3">
      <c r="A36" s="24" t="s">
        <v>61</v>
      </c>
      <c r="B36" s="18"/>
      <c r="C36" s="18"/>
      <c r="D36" s="25"/>
      <c r="E36" s="25"/>
      <c r="F36" s="25"/>
      <c r="G36" s="25"/>
      <c r="H36" s="25"/>
      <c r="I36" s="25"/>
      <c r="J36" s="25"/>
      <c r="K36" s="25"/>
      <c r="L36" s="25"/>
      <c r="M36" s="25"/>
      <c r="N36" s="25"/>
      <c r="O36" s="25"/>
    </row>
    <row r="37" spans="1:15" x14ac:dyDescent="0.3">
      <c r="A37" s="18"/>
      <c r="B37" s="18"/>
      <c r="C37" s="18"/>
      <c r="D37" s="25"/>
      <c r="E37" s="25"/>
      <c r="F37" s="25"/>
      <c r="G37" s="25"/>
      <c r="H37" s="25"/>
      <c r="I37" s="25"/>
      <c r="J37" s="25"/>
      <c r="K37" s="25"/>
      <c r="L37" s="25"/>
      <c r="M37" s="25"/>
      <c r="N37" s="25"/>
      <c r="O37" s="25"/>
    </row>
    <row r="38" spans="1:15" x14ac:dyDescent="0.3">
      <c r="A38" s="18"/>
      <c r="B38" s="18"/>
      <c r="C38" s="18"/>
      <c r="D38" s="25"/>
      <c r="E38" s="25"/>
      <c r="F38" s="25"/>
      <c r="G38" s="25"/>
      <c r="H38" s="25"/>
      <c r="I38" s="25"/>
      <c r="J38" s="25"/>
      <c r="K38" s="25"/>
      <c r="L38" s="25"/>
      <c r="M38" s="25"/>
      <c r="N38" s="25"/>
      <c r="O38" s="25"/>
    </row>
    <row r="39" spans="1:15" x14ac:dyDescent="0.3">
      <c r="A39" s="18"/>
      <c r="B39" s="18"/>
      <c r="C39" s="18"/>
      <c r="D39" s="25"/>
      <c r="E39" s="25"/>
      <c r="F39" s="25"/>
      <c r="G39" s="25"/>
      <c r="H39" s="25"/>
      <c r="I39" s="25"/>
      <c r="J39" s="25"/>
      <c r="K39" s="25"/>
      <c r="L39" s="25"/>
      <c r="M39" s="25"/>
      <c r="N39" s="25"/>
      <c r="O39" s="25"/>
    </row>
    <row r="40" spans="1:15" x14ac:dyDescent="0.3">
      <c r="A40" s="18"/>
      <c r="B40" s="18"/>
      <c r="C40" s="18"/>
      <c r="D40" s="25"/>
      <c r="E40" s="25"/>
      <c r="F40" s="25"/>
      <c r="G40" s="25"/>
      <c r="H40" s="25"/>
      <c r="I40" s="25"/>
      <c r="J40" s="25"/>
      <c r="K40" s="25"/>
      <c r="L40" s="25"/>
      <c r="M40" s="25"/>
      <c r="N40" s="25"/>
      <c r="O40" s="25"/>
    </row>
    <row r="41" spans="1:15" x14ac:dyDescent="0.3">
      <c r="A41" s="62" t="s">
        <v>62</v>
      </c>
      <c r="B41" s="62"/>
      <c r="C41" s="62"/>
      <c r="D41" s="26">
        <f>SUM(D37:D40)</f>
        <v>0</v>
      </c>
      <c r="E41" s="26">
        <f t="shared" ref="E41:O41" si="3">SUM(E37:E40)</f>
        <v>0</v>
      </c>
      <c r="F41" s="26">
        <f t="shared" si="3"/>
        <v>0</v>
      </c>
      <c r="G41" s="26">
        <f t="shared" si="3"/>
        <v>0</v>
      </c>
      <c r="H41" s="26">
        <f t="shared" si="3"/>
        <v>0</v>
      </c>
      <c r="I41" s="26">
        <f t="shared" si="3"/>
        <v>0</v>
      </c>
      <c r="J41" s="26">
        <f t="shared" si="3"/>
        <v>0</v>
      </c>
      <c r="K41" s="26">
        <f t="shared" si="3"/>
        <v>0</v>
      </c>
      <c r="L41" s="26">
        <f t="shared" si="3"/>
        <v>0</v>
      </c>
      <c r="M41" s="26">
        <f t="shared" si="3"/>
        <v>0</v>
      </c>
      <c r="N41" s="26">
        <f t="shared" si="3"/>
        <v>0</v>
      </c>
      <c r="O41" s="26">
        <f t="shared" si="3"/>
        <v>0</v>
      </c>
    </row>
    <row r="42" spans="1:15" x14ac:dyDescent="0.3">
      <c r="A42" s="18"/>
      <c r="B42" s="18"/>
      <c r="C42" s="18"/>
      <c r="D42" s="25"/>
      <c r="E42" s="25"/>
      <c r="F42" s="25"/>
      <c r="G42" s="25"/>
      <c r="H42" s="25"/>
      <c r="I42" s="25"/>
      <c r="J42" s="25"/>
      <c r="K42" s="25"/>
      <c r="L42" s="25"/>
      <c r="M42" s="25"/>
      <c r="N42" s="25"/>
      <c r="O42" s="25"/>
    </row>
    <row r="43" spans="1:15" x14ac:dyDescent="0.3">
      <c r="A43" s="18"/>
      <c r="B43" s="18"/>
      <c r="C43" s="18" t="s">
        <v>63</v>
      </c>
      <c r="D43" s="28">
        <f t="shared" ref="D43:N43" si="4">D11-D27-D35+D41</f>
        <v>2100</v>
      </c>
      <c r="E43" s="28">
        <f t="shared" si="4"/>
        <v>4500</v>
      </c>
      <c r="F43" s="28">
        <f t="shared" si="4"/>
        <v>5100</v>
      </c>
      <c r="G43" s="28">
        <f t="shared" si="4"/>
        <v>8500</v>
      </c>
      <c r="H43" s="28">
        <f t="shared" si="4"/>
        <v>11100</v>
      </c>
      <c r="I43" s="28">
        <f t="shared" si="4"/>
        <v>11700</v>
      </c>
      <c r="J43" s="28">
        <f t="shared" si="4"/>
        <v>14100</v>
      </c>
      <c r="K43" s="28">
        <f t="shared" si="4"/>
        <v>9300</v>
      </c>
      <c r="L43" s="28">
        <f t="shared" si="4"/>
        <v>14100</v>
      </c>
      <c r="M43" s="28">
        <f t="shared" si="4"/>
        <v>17100</v>
      </c>
      <c r="N43" s="28">
        <f t="shared" si="4"/>
        <v>18900</v>
      </c>
      <c r="O43" s="28">
        <f>O11-O27-O35+O41</f>
        <v>148600</v>
      </c>
    </row>
    <row r="44" spans="1:15" x14ac:dyDescent="0.3">
      <c r="A44" s="18"/>
      <c r="B44" s="18"/>
      <c r="C44" s="18"/>
      <c r="D44" s="25"/>
      <c r="E44" s="25"/>
      <c r="F44" s="25"/>
      <c r="G44" s="25"/>
      <c r="H44" s="25"/>
      <c r="I44" s="25"/>
      <c r="J44" s="25"/>
      <c r="K44" s="25"/>
      <c r="L44" s="25"/>
      <c r="M44" s="25"/>
      <c r="N44" s="25"/>
      <c r="O44" s="25"/>
    </row>
    <row r="45" spans="1:15" x14ac:dyDescent="0.3">
      <c r="A45" s="18"/>
      <c r="B45" s="18"/>
      <c r="C45" s="27" t="s">
        <v>64</v>
      </c>
      <c r="D45" s="28">
        <f t="shared" ref="D45:O45" si="5">D3+D43</f>
        <v>5100</v>
      </c>
      <c r="E45" s="28">
        <f t="shared" si="5"/>
        <v>10500</v>
      </c>
      <c r="F45" s="28">
        <f t="shared" si="5"/>
        <v>13500</v>
      </c>
      <c r="G45" s="28">
        <f t="shared" si="5"/>
        <v>17500</v>
      </c>
      <c r="H45" s="28">
        <f t="shared" si="5"/>
        <v>23700</v>
      </c>
      <c r="I45" s="28">
        <f t="shared" si="5"/>
        <v>26700</v>
      </c>
      <c r="J45" s="28">
        <f t="shared" si="5"/>
        <v>29700</v>
      </c>
      <c r="K45" s="28">
        <f t="shared" si="5"/>
        <v>27300</v>
      </c>
      <c r="L45" s="28">
        <f t="shared" si="5"/>
        <v>27300</v>
      </c>
      <c r="M45" s="28">
        <f t="shared" si="5"/>
        <v>35100</v>
      </c>
      <c r="N45" s="28">
        <f t="shared" si="5"/>
        <v>39900</v>
      </c>
      <c r="O45" s="28">
        <f t="shared" si="5"/>
        <v>171400</v>
      </c>
    </row>
    <row r="46" spans="1:15" x14ac:dyDescent="0.3">
      <c r="A46" s="18"/>
      <c r="B46" s="18"/>
      <c r="C46" s="18"/>
      <c r="D46" s="29"/>
      <c r="E46" s="29"/>
      <c r="F46" s="29"/>
      <c r="G46" s="29"/>
      <c r="H46" s="29"/>
      <c r="I46" s="29"/>
      <c r="J46" s="29"/>
      <c r="K46" s="29"/>
      <c r="L46" s="29"/>
      <c r="M46" s="29"/>
      <c r="N46" s="29"/>
      <c r="O46" s="29"/>
    </row>
    <row r="47" spans="1:15" x14ac:dyDescent="0.3">
      <c r="A47" s="18"/>
      <c r="B47" s="27" t="s">
        <v>65</v>
      </c>
      <c r="C47" s="21"/>
      <c r="D47" s="18"/>
      <c r="E47" s="29"/>
      <c r="F47" s="29"/>
      <c r="G47" s="29"/>
      <c r="H47" s="29"/>
      <c r="I47" s="29"/>
      <c r="J47" s="29"/>
      <c r="K47" s="29"/>
      <c r="L47" s="29"/>
      <c r="M47" s="29"/>
      <c r="N47" s="29"/>
      <c r="O47" s="29"/>
    </row>
    <row r="48" spans="1:15" x14ac:dyDescent="0.3">
      <c r="A48" s="18"/>
      <c r="B48" s="18"/>
      <c r="C48" s="18"/>
      <c r="D48" s="29"/>
      <c r="E48" s="29"/>
      <c r="F48" s="29"/>
      <c r="G48" s="29"/>
      <c r="H48" s="29"/>
      <c r="I48" s="29"/>
      <c r="J48" s="29"/>
      <c r="K48" s="29"/>
      <c r="L48" s="29"/>
      <c r="M48" s="29"/>
      <c r="N48" s="29"/>
      <c r="O48" s="29"/>
    </row>
    <row r="49" spans="1:15" x14ac:dyDescent="0.3">
      <c r="A49" s="18"/>
      <c r="B49" s="18"/>
      <c r="C49" s="30" t="s">
        <v>66</v>
      </c>
      <c r="D49" s="31"/>
      <c r="E49" s="31"/>
      <c r="F49" s="31"/>
      <c r="G49" s="31"/>
      <c r="H49" s="31">
        <f>H11-H27</f>
        <v>11100</v>
      </c>
      <c r="I49" s="31">
        <f t="shared" ref="I49:O49" si="6">I11-I27</f>
        <v>11700</v>
      </c>
      <c r="J49" s="31">
        <f t="shared" si="6"/>
        <v>14100</v>
      </c>
      <c r="K49" s="31">
        <f t="shared" si="6"/>
        <v>9300</v>
      </c>
      <c r="L49" s="31">
        <f t="shared" si="6"/>
        <v>14100</v>
      </c>
      <c r="M49" s="31">
        <f t="shared" si="6"/>
        <v>17100</v>
      </c>
      <c r="N49" s="31">
        <f t="shared" si="6"/>
        <v>18900</v>
      </c>
      <c r="O49" s="31">
        <f t="shared" si="6"/>
        <v>148600</v>
      </c>
    </row>
  </sheetData>
  <mergeCells count="4">
    <mergeCell ref="A1:O1"/>
    <mergeCell ref="A27:C27"/>
    <mergeCell ref="A35:C35"/>
    <mergeCell ref="A41:C41"/>
  </mergeCells>
  <conditionalFormatting sqref="D45:O45">
    <cfRule type="cellIs" dxfId="2" priority="1" operator="lessThan">
      <formula>$C$46</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P49"/>
  <sheetViews>
    <sheetView topLeftCell="A9" workbookViewId="0">
      <selection activeCell="H23" sqref="H23"/>
    </sheetView>
  </sheetViews>
  <sheetFormatPr defaultColWidth="11.19921875" defaultRowHeight="15.6" x14ac:dyDescent="0.3"/>
  <cols>
    <col min="2" max="2" width="23.09765625" bestFit="1" customWidth="1"/>
  </cols>
  <sheetData>
    <row r="1" spans="1:16" x14ac:dyDescent="0.3">
      <c r="A1" s="60" t="s">
        <v>3</v>
      </c>
      <c r="B1" s="60"/>
      <c r="C1" s="60"/>
      <c r="D1" s="60"/>
      <c r="E1" s="60"/>
      <c r="F1" s="60"/>
      <c r="G1" s="60"/>
      <c r="H1" s="60"/>
      <c r="I1" s="60"/>
      <c r="J1" s="60"/>
      <c r="K1" s="60"/>
      <c r="L1" s="60"/>
      <c r="M1" s="60"/>
      <c r="N1" s="60"/>
      <c r="O1" s="60"/>
    </row>
    <row r="2" spans="1:16" x14ac:dyDescent="0.3">
      <c r="A2" s="18"/>
      <c r="B2" s="18"/>
      <c r="C2" s="19" t="s">
        <v>51</v>
      </c>
      <c r="D2" s="20">
        <v>45292</v>
      </c>
      <c r="E2" s="20">
        <v>45323</v>
      </c>
      <c r="F2" s="20">
        <v>45352</v>
      </c>
      <c r="G2" s="20">
        <v>45383</v>
      </c>
      <c r="H2" s="20">
        <v>45413</v>
      </c>
      <c r="I2" s="20">
        <v>45444</v>
      </c>
      <c r="J2" s="20">
        <v>45474</v>
      </c>
      <c r="K2" s="20">
        <v>45505</v>
      </c>
      <c r="L2" s="20">
        <v>45536</v>
      </c>
      <c r="M2" s="20">
        <v>45566</v>
      </c>
      <c r="N2" s="20">
        <v>45597</v>
      </c>
      <c r="O2" s="20">
        <v>45627</v>
      </c>
    </row>
    <row r="3" spans="1:16" x14ac:dyDescent="0.3">
      <c r="A3" s="63" t="s">
        <v>52</v>
      </c>
      <c r="B3" s="63"/>
      <c r="C3" s="63"/>
      <c r="D3">
        <f>600*35</f>
        <v>21000</v>
      </c>
      <c r="E3">
        <v>18000</v>
      </c>
      <c r="F3">
        <v>26000</v>
      </c>
      <c r="G3">
        <v>25000</v>
      </c>
      <c r="H3">
        <v>15000</v>
      </c>
      <c r="I3">
        <v>18000</v>
      </c>
      <c r="J3">
        <v>25000</v>
      </c>
      <c r="K3">
        <v>15000</v>
      </c>
      <c r="L3">
        <v>19000</v>
      </c>
      <c r="M3">
        <v>21000</v>
      </c>
      <c r="N3">
        <v>26000</v>
      </c>
      <c r="O3">
        <v>32000</v>
      </c>
      <c r="P3">
        <f>SUM(D3:O3)</f>
        <v>261000</v>
      </c>
    </row>
    <row r="4" spans="1:16" x14ac:dyDescent="0.3">
      <c r="A4" s="18"/>
      <c r="B4" s="18"/>
      <c r="C4" s="18"/>
      <c r="D4" s="18"/>
      <c r="E4" s="22"/>
      <c r="F4" s="22"/>
      <c r="G4" s="22"/>
      <c r="H4" s="22"/>
      <c r="I4" s="22"/>
      <c r="J4" s="22"/>
      <c r="K4" s="22"/>
      <c r="L4" s="22"/>
      <c r="M4" s="22"/>
      <c r="N4" s="22"/>
      <c r="O4" s="22"/>
    </row>
    <row r="5" spans="1:16" x14ac:dyDescent="0.3">
      <c r="A5" s="18"/>
      <c r="B5" s="18"/>
      <c r="C5" s="18"/>
      <c r="D5" s="23"/>
      <c r="E5" s="23"/>
      <c r="F5" s="23"/>
      <c r="G5" s="23"/>
      <c r="H5" s="23"/>
      <c r="I5" s="23"/>
      <c r="J5" s="23"/>
      <c r="K5" s="23"/>
      <c r="L5" s="23"/>
      <c r="M5" s="23"/>
      <c r="N5" s="23"/>
      <c r="O5" s="23"/>
    </row>
    <row r="6" spans="1:16" x14ac:dyDescent="0.3">
      <c r="A6" s="24" t="s">
        <v>53</v>
      </c>
      <c r="B6" s="24"/>
      <c r="C6" s="18"/>
      <c r="D6" s="25"/>
      <c r="E6" s="25"/>
      <c r="F6" s="25"/>
      <c r="G6" s="25"/>
      <c r="H6" s="25"/>
      <c r="I6" s="25"/>
      <c r="J6" s="25"/>
      <c r="K6" s="25"/>
      <c r="L6" s="25"/>
      <c r="M6" s="25"/>
      <c r="N6" s="25"/>
      <c r="O6" s="25"/>
    </row>
    <row r="7" spans="1:16" x14ac:dyDescent="0.3">
      <c r="A7" s="18"/>
      <c r="B7" t="s">
        <v>71</v>
      </c>
      <c r="C7">
        <v>19800</v>
      </c>
      <c r="D7">
        <v>17800</v>
      </c>
      <c r="E7">
        <v>20000</v>
      </c>
      <c r="F7">
        <v>24400</v>
      </c>
      <c r="G7">
        <v>14600</v>
      </c>
      <c r="H7">
        <v>18000</v>
      </c>
      <c r="I7">
        <v>25000</v>
      </c>
      <c r="J7">
        <v>14400</v>
      </c>
      <c r="K7">
        <v>18400</v>
      </c>
      <c r="L7">
        <v>21000</v>
      </c>
      <c r="M7">
        <v>26000</v>
      </c>
      <c r="N7">
        <v>32000</v>
      </c>
      <c r="O7" s="25">
        <v>32000</v>
      </c>
      <c r="P7">
        <f>SUM(C7:O7)</f>
        <v>283400</v>
      </c>
    </row>
    <row r="8" spans="1:16" x14ac:dyDescent="0.3">
      <c r="A8" s="18"/>
      <c r="B8" t="s">
        <v>72</v>
      </c>
      <c r="C8">
        <v>1200</v>
      </c>
      <c r="D8">
        <v>1200</v>
      </c>
      <c r="E8">
        <v>6000</v>
      </c>
      <c r="F8">
        <v>600</v>
      </c>
      <c r="G8">
        <v>600</v>
      </c>
      <c r="O8" s="25">
        <f t="shared" ref="O8" si="0">N8+30</f>
        <v>30</v>
      </c>
      <c r="P8">
        <f>SUM(C8:O8)</f>
        <v>9630</v>
      </c>
    </row>
    <row r="9" spans="1:16" x14ac:dyDescent="0.3">
      <c r="A9" s="18"/>
      <c r="B9" s="18"/>
      <c r="C9" s="18"/>
      <c r="D9" s="25"/>
      <c r="E9" s="25"/>
      <c r="F9" s="25"/>
      <c r="G9" s="25"/>
      <c r="H9" s="25"/>
      <c r="I9" s="25"/>
      <c r="J9" s="25"/>
      <c r="K9" s="25"/>
      <c r="L9" s="25"/>
      <c r="M9" s="25"/>
      <c r="N9" s="25"/>
      <c r="O9" s="25"/>
    </row>
    <row r="10" spans="1:16" x14ac:dyDescent="0.3">
      <c r="A10" s="18"/>
      <c r="B10" s="18"/>
      <c r="C10" s="18"/>
      <c r="D10" s="25"/>
      <c r="E10" s="25"/>
      <c r="F10" s="25"/>
      <c r="G10" s="25"/>
      <c r="H10" s="25"/>
      <c r="I10" s="25"/>
      <c r="J10" s="25"/>
      <c r="K10" s="25"/>
      <c r="L10" s="25"/>
      <c r="M10" s="25"/>
      <c r="N10" s="25"/>
      <c r="O10" s="25"/>
    </row>
    <row r="11" spans="1:16" x14ac:dyDescent="0.3">
      <c r="A11" s="61" t="s">
        <v>56</v>
      </c>
      <c r="B11" s="61"/>
      <c r="C11" s="61"/>
      <c r="D11" s="26">
        <f>SUM(D7:D10)</f>
        <v>19000</v>
      </c>
      <c r="E11" s="26">
        <f t="shared" ref="E11:N11" si="1">SUM(E7:E10)</f>
        <v>26000</v>
      </c>
      <c r="F11" s="26">
        <f t="shared" si="1"/>
        <v>25000</v>
      </c>
      <c r="G11" s="26">
        <f>SUM(G7:G10)</f>
        <v>15200</v>
      </c>
      <c r="H11" s="26">
        <f t="shared" si="1"/>
        <v>18000</v>
      </c>
      <c r="I11" s="26">
        <f t="shared" si="1"/>
        <v>25000</v>
      </c>
      <c r="J11" s="26">
        <f t="shared" si="1"/>
        <v>14400</v>
      </c>
      <c r="K11" s="26">
        <f t="shared" si="1"/>
        <v>18400</v>
      </c>
      <c r="L11" s="26">
        <f t="shared" si="1"/>
        <v>21000</v>
      </c>
      <c r="M11" s="26">
        <f t="shared" si="1"/>
        <v>26000</v>
      </c>
      <c r="N11" s="26">
        <f t="shared" si="1"/>
        <v>32000</v>
      </c>
      <c r="O11" s="26">
        <f>SUM(O7:O10)</f>
        <v>32030</v>
      </c>
      <c r="P11" s="32">
        <f>SUM(D11:O11)</f>
        <v>272030</v>
      </c>
    </row>
    <row r="12" spans="1:16" x14ac:dyDescent="0.3">
      <c r="A12" s="24" t="s">
        <v>57</v>
      </c>
      <c r="B12" s="18"/>
      <c r="C12" s="18"/>
      <c r="D12" s="25"/>
      <c r="E12" s="25"/>
      <c r="F12" s="25"/>
      <c r="G12" s="25"/>
      <c r="H12" s="25"/>
      <c r="I12" s="25"/>
      <c r="J12" s="25"/>
      <c r="K12" s="25"/>
      <c r="L12" s="25"/>
      <c r="M12" s="25"/>
      <c r="N12" s="25"/>
      <c r="O12" s="25"/>
    </row>
    <row r="13" spans="1:16" x14ac:dyDescent="0.3">
      <c r="A13" s="18"/>
      <c r="B13" s="25" t="s">
        <v>67</v>
      </c>
      <c r="C13" s="25">
        <v>600</v>
      </c>
      <c r="D13" s="25">
        <v>600</v>
      </c>
      <c r="E13" s="25">
        <v>600</v>
      </c>
      <c r="F13" s="25">
        <v>600</v>
      </c>
      <c r="G13" s="25">
        <v>600</v>
      </c>
      <c r="H13" s="25">
        <v>600</v>
      </c>
      <c r="I13" s="25">
        <v>600</v>
      </c>
      <c r="J13" s="25">
        <v>600</v>
      </c>
      <c r="K13" s="25">
        <v>600</v>
      </c>
      <c r="L13" s="25">
        <v>600</v>
      </c>
      <c r="M13" s="25">
        <v>600</v>
      </c>
      <c r="N13" s="25">
        <v>600</v>
      </c>
      <c r="O13" s="25">
        <f>SUM(C13:N13)</f>
        <v>7200</v>
      </c>
      <c r="P13">
        <f>SUM(C13:O13)</f>
        <v>14400</v>
      </c>
    </row>
    <row r="14" spans="1:16" x14ac:dyDescent="0.3">
      <c r="A14" s="18"/>
      <c r="B14" s="25" t="s">
        <v>41</v>
      </c>
      <c r="C14" s="25">
        <v>250</v>
      </c>
      <c r="D14" s="25"/>
      <c r="E14" s="25"/>
      <c r="F14" s="25"/>
      <c r="G14" s="25"/>
      <c r="H14" s="25"/>
      <c r="I14" s="25"/>
      <c r="J14" s="25"/>
      <c r="K14" s="25"/>
      <c r="L14" s="25"/>
      <c r="M14" s="25"/>
      <c r="N14" s="25"/>
      <c r="O14" s="25"/>
      <c r="P14">
        <f t="shared" ref="P14:P17" si="2">SUM(C14:O14)</f>
        <v>250</v>
      </c>
    </row>
    <row r="15" spans="1:16" x14ac:dyDescent="0.3">
      <c r="A15" s="18"/>
      <c r="B15" s="25" t="s">
        <v>68</v>
      </c>
      <c r="C15" s="25">
        <v>3000</v>
      </c>
      <c r="D15" s="25">
        <v>3000</v>
      </c>
      <c r="E15" s="25">
        <v>3000</v>
      </c>
      <c r="F15" s="25">
        <v>3000</v>
      </c>
      <c r="G15" s="25">
        <v>3000</v>
      </c>
      <c r="H15" s="25">
        <v>3000</v>
      </c>
      <c r="I15" s="25">
        <v>3000</v>
      </c>
      <c r="J15" s="25">
        <v>3000</v>
      </c>
      <c r="K15" s="25">
        <v>3000</v>
      </c>
      <c r="L15" s="25">
        <v>3000</v>
      </c>
      <c r="M15" s="25">
        <v>3000</v>
      </c>
      <c r="N15" s="25">
        <v>3000</v>
      </c>
      <c r="O15" s="25">
        <v>3000</v>
      </c>
      <c r="P15">
        <f t="shared" si="2"/>
        <v>39000</v>
      </c>
    </row>
    <row r="16" spans="1:16" x14ac:dyDescent="0.3">
      <c r="A16" s="18"/>
      <c r="B16" s="25" t="s">
        <v>69</v>
      </c>
      <c r="C16" s="25">
        <v>3000</v>
      </c>
      <c r="D16" s="25"/>
      <c r="E16" s="25"/>
      <c r="F16" s="25"/>
      <c r="G16" s="25"/>
      <c r="H16" s="25"/>
      <c r="I16" s="25"/>
      <c r="J16" s="25"/>
      <c r="K16" s="25"/>
      <c r="L16" s="25"/>
      <c r="M16" s="25"/>
      <c r="N16" s="25"/>
      <c r="O16" s="25"/>
      <c r="P16">
        <f t="shared" si="2"/>
        <v>3000</v>
      </c>
    </row>
    <row r="17" spans="1:16" x14ac:dyDescent="0.3">
      <c r="A17" s="18"/>
      <c r="B17" s="25" t="s">
        <v>75</v>
      </c>
      <c r="C17" s="25">
        <v>300</v>
      </c>
      <c r="D17" s="25">
        <v>300</v>
      </c>
      <c r="E17" s="25">
        <v>300</v>
      </c>
      <c r="F17" s="25">
        <v>300</v>
      </c>
      <c r="G17" s="25">
        <v>300</v>
      </c>
      <c r="H17" s="25">
        <v>300</v>
      </c>
      <c r="I17" s="25">
        <v>300</v>
      </c>
      <c r="J17" s="25">
        <v>300</v>
      </c>
      <c r="K17" s="25">
        <v>300</v>
      </c>
      <c r="L17" s="25">
        <v>300</v>
      </c>
      <c r="M17" s="25">
        <v>300</v>
      </c>
      <c r="N17" s="25">
        <v>300</v>
      </c>
      <c r="O17" s="25">
        <f>SUM(C17:N17)</f>
        <v>3600</v>
      </c>
      <c r="P17">
        <f t="shared" si="2"/>
        <v>7200</v>
      </c>
    </row>
    <row r="18" spans="1:16" x14ac:dyDescent="0.3">
      <c r="A18" s="18"/>
      <c r="B18" s="18"/>
      <c r="C18" s="18"/>
      <c r="D18" s="25"/>
      <c r="E18" s="25"/>
      <c r="F18" s="25"/>
      <c r="G18" s="25"/>
      <c r="H18" s="25"/>
      <c r="I18" s="25"/>
      <c r="J18" s="25"/>
      <c r="K18" s="25"/>
      <c r="L18" s="25"/>
      <c r="M18" s="25"/>
      <c r="N18" s="25"/>
      <c r="O18" s="25"/>
    </row>
    <row r="19" spans="1:16" x14ac:dyDescent="0.3">
      <c r="A19" s="18"/>
      <c r="B19" s="18"/>
      <c r="C19" s="18"/>
      <c r="D19" s="25"/>
      <c r="E19" s="25"/>
      <c r="F19" s="25"/>
      <c r="G19" s="25"/>
      <c r="H19" s="25"/>
      <c r="J19" s="25"/>
      <c r="K19" s="25"/>
      <c r="L19" s="25"/>
      <c r="M19" s="25"/>
      <c r="N19" s="25"/>
      <c r="O19" s="25"/>
    </row>
    <row r="20" spans="1:16" x14ac:dyDescent="0.3">
      <c r="A20" s="18"/>
      <c r="B20" s="18"/>
      <c r="C20" s="18"/>
      <c r="D20" s="25"/>
      <c r="E20" s="25"/>
      <c r="F20" s="25"/>
      <c r="G20" s="25"/>
      <c r="H20" s="25"/>
      <c r="I20" s="25"/>
      <c r="J20" s="25"/>
      <c r="K20" s="25"/>
      <c r="L20" s="25"/>
      <c r="M20" s="25"/>
      <c r="N20" s="25"/>
      <c r="O20" s="25"/>
    </row>
    <row r="21" spans="1:16" x14ac:dyDescent="0.3">
      <c r="A21" s="18"/>
      <c r="B21" s="18"/>
      <c r="C21" s="18"/>
      <c r="D21" s="25"/>
      <c r="E21" s="25"/>
      <c r="F21" s="25"/>
      <c r="G21" s="25"/>
      <c r="H21" s="25"/>
      <c r="I21" s="25"/>
      <c r="J21" s="25"/>
      <c r="K21" s="25"/>
      <c r="L21" s="25"/>
      <c r="M21" s="25"/>
      <c r="N21" s="25"/>
      <c r="O21" s="25"/>
    </row>
    <row r="22" spans="1:16" x14ac:dyDescent="0.3">
      <c r="A22" s="18"/>
      <c r="B22" s="18"/>
      <c r="C22" s="18"/>
      <c r="D22" s="25"/>
      <c r="E22" s="25"/>
      <c r="F22" s="25"/>
      <c r="G22" s="25"/>
      <c r="H22" s="25"/>
      <c r="I22" s="25"/>
      <c r="J22" s="25"/>
      <c r="K22" s="25"/>
      <c r="L22" s="25"/>
      <c r="M22" s="25"/>
      <c r="N22" s="25"/>
      <c r="O22" s="25"/>
    </row>
    <row r="23" spans="1:16" x14ac:dyDescent="0.3">
      <c r="A23" s="18"/>
      <c r="B23" s="18"/>
      <c r="C23" s="18"/>
      <c r="D23" s="25"/>
      <c r="E23" s="25"/>
      <c r="F23" s="25"/>
      <c r="G23" s="25"/>
      <c r="H23" s="25"/>
      <c r="I23" s="25"/>
      <c r="J23" s="25"/>
      <c r="K23" s="25"/>
      <c r="L23" s="25"/>
      <c r="M23" s="25"/>
      <c r="N23" s="25"/>
      <c r="O23" s="25"/>
    </row>
    <row r="24" spans="1:16" x14ac:dyDescent="0.3">
      <c r="A24" s="18"/>
      <c r="B24" s="18"/>
      <c r="C24" s="18"/>
      <c r="D24" s="25"/>
      <c r="E24" s="25"/>
      <c r="F24" s="25"/>
      <c r="G24" s="25"/>
      <c r="H24" s="25"/>
      <c r="I24" s="25"/>
      <c r="J24" s="25"/>
      <c r="K24" s="25"/>
      <c r="L24" s="25"/>
      <c r="M24" s="25"/>
      <c r="N24" s="25"/>
      <c r="O24" s="25"/>
    </row>
    <row r="25" spans="1:16" x14ac:dyDescent="0.3">
      <c r="A25" s="18"/>
      <c r="B25" s="18"/>
      <c r="C25" s="18"/>
      <c r="D25" s="25"/>
      <c r="E25" s="25"/>
      <c r="F25" s="25"/>
      <c r="G25" s="25"/>
      <c r="H25" s="25"/>
      <c r="I25" s="25"/>
      <c r="J25" s="25"/>
      <c r="K25" s="25"/>
      <c r="L25" s="25"/>
      <c r="M25" s="25"/>
      <c r="N25" s="25"/>
      <c r="O25" s="25"/>
    </row>
    <row r="26" spans="1:16" x14ac:dyDescent="0.3">
      <c r="A26" s="18"/>
      <c r="B26" s="18"/>
      <c r="C26" s="18"/>
      <c r="D26" s="25"/>
      <c r="E26" s="25"/>
      <c r="F26" s="25"/>
      <c r="G26" s="25"/>
      <c r="H26" s="25"/>
      <c r="I26" s="25"/>
      <c r="J26" s="25"/>
      <c r="K26" s="25"/>
      <c r="L26" s="25"/>
      <c r="M26" s="25"/>
      <c r="N26" s="25"/>
      <c r="O26" s="25"/>
    </row>
    <row r="27" spans="1:16" x14ac:dyDescent="0.3">
      <c r="A27" s="61" t="s">
        <v>58</v>
      </c>
      <c r="B27" s="61"/>
      <c r="C27" s="61"/>
      <c r="D27" s="26">
        <f t="shared" ref="D27:O27" si="3">SUM(D13:D26)</f>
        <v>3900</v>
      </c>
      <c r="E27" s="26">
        <f t="shared" si="3"/>
        <v>3900</v>
      </c>
      <c r="F27" s="26">
        <f t="shared" si="3"/>
        <v>3900</v>
      </c>
      <c r="G27" s="26">
        <f t="shared" si="3"/>
        <v>3900</v>
      </c>
      <c r="H27" s="26">
        <f t="shared" si="3"/>
        <v>3900</v>
      </c>
      <c r="I27" s="26">
        <f t="shared" si="3"/>
        <v>3900</v>
      </c>
      <c r="J27" s="26">
        <f t="shared" si="3"/>
        <v>3900</v>
      </c>
      <c r="K27" s="26">
        <f t="shared" si="3"/>
        <v>3900</v>
      </c>
      <c r="L27" s="26">
        <f t="shared" si="3"/>
        <v>3900</v>
      </c>
      <c r="M27" s="26">
        <f t="shared" si="3"/>
        <v>3900</v>
      </c>
      <c r="N27" s="26">
        <f t="shared" si="3"/>
        <v>3900</v>
      </c>
      <c r="O27" s="26">
        <f t="shared" si="3"/>
        <v>13800</v>
      </c>
      <c r="P27" s="33">
        <f>SUM(P13:P17)</f>
        <v>63850</v>
      </c>
    </row>
    <row r="28" spans="1:16" x14ac:dyDescent="0.3">
      <c r="A28" s="24" t="s">
        <v>59</v>
      </c>
      <c r="B28" s="24"/>
      <c r="C28" s="24"/>
      <c r="D28" s="25"/>
      <c r="E28" s="25"/>
      <c r="F28" s="25"/>
      <c r="G28" s="25"/>
      <c r="H28" s="25"/>
      <c r="I28" s="25"/>
      <c r="J28" s="25"/>
      <c r="K28" s="25"/>
      <c r="L28" s="25"/>
      <c r="M28" s="25"/>
      <c r="N28" s="25"/>
      <c r="O28" s="25"/>
    </row>
    <row r="29" spans="1:16" x14ac:dyDescent="0.3">
      <c r="A29" s="18"/>
      <c r="B29" s="18"/>
      <c r="C29" s="18"/>
      <c r="D29" s="25"/>
      <c r="E29" s="25"/>
      <c r="F29" s="25"/>
      <c r="G29" s="25"/>
      <c r="H29" s="25"/>
      <c r="I29" s="25"/>
      <c r="J29" s="25"/>
      <c r="K29" s="25"/>
      <c r="L29" s="25"/>
      <c r="M29" s="25"/>
      <c r="N29" s="25"/>
      <c r="O29" s="25"/>
    </row>
    <row r="30" spans="1:16" x14ac:dyDescent="0.3">
      <c r="A30" s="18"/>
      <c r="B30" s="18"/>
      <c r="C30" s="18"/>
      <c r="D30" s="25"/>
      <c r="E30" s="25"/>
      <c r="F30" s="25"/>
      <c r="G30" s="25"/>
      <c r="H30" s="25"/>
      <c r="I30" s="25"/>
      <c r="J30" s="25"/>
      <c r="K30" s="25"/>
      <c r="L30" s="25"/>
      <c r="M30" s="25"/>
      <c r="N30" s="25"/>
      <c r="O30" s="25"/>
    </row>
    <row r="31" spans="1:16" x14ac:dyDescent="0.3">
      <c r="A31" s="18"/>
      <c r="B31" s="18"/>
      <c r="C31" s="18"/>
      <c r="D31" s="25"/>
      <c r="E31" s="25"/>
      <c r="F31" s="25"/>
      <c r="G31" s="25"/>
      <c r="H31" s="25"/>
      <c r="I31" s="25"/>
      <c r="J31" s="25"/>
      <c r="K31" s="25"/>
      <c r="L31" s="25"/>
      <c r="M31" s="25"/>
      <c r="N31" s="25"/>
      <c r="O31" s="25"/>
    </row>
    <row r="32" spans="1:16" x14ac:dyDescent="0.3">
      <c r="A32" s="18"/>
      <c r="B32" s="18"/>
      <c r="C32" s="18"/>
      <c r="D32" s="25"/>
      <c r="E32" s="25"/>
      <c r="F32" s="25"/>
      <c r="G32" s="25"/>
      <c r="H32" s="25"/>
      <c r="I32" s="25"/>
      <c r="J32" s="25"/>
      <c r="K32" s="25"/>
      <c r="L32" s="25"/>
      <c r="M32" s="25"/>
      <c r="N32" s="25"/>
      <c r="O32" s="25"/>
    </row>
    <row r="33" spans="1:16" x14ac:dyDescent="0.3">
      <c r="A33" s="18"/>
      <c r="B33" s="18"/>
      <c r="C33" s="18"/>
      <c r="D33" s="25"/>
      <c r="E33" s="25"/>
      <c r="F33" s="25"/>
      <c r="G33" s="25"/>
      <c r="H33" s="25"/>
      <c r="I33" s="25"/>
      <c r="J33" s="25"/>
      <c r="K33" s="25"/>
      <c r="L33" s="25"/>
      <c r="M33" s="25"/>
      <c r="N33" s="25"/>
      <c r="O33" s="25"/>
    </row>
    <row r="34" spans="1:16" x14ac:dyDescent="0.3">
      <c r="A34" s="18"/>
      <c r="B34" s="18"/>
      <c r="C34" s="18"/>
      <c r="D34" s="25"/>
      <c r="E34" s="25"/>
      <c r="F34" s="25"/>
      <c r="G34" s="25"/>
      <c r="H34" s="25"/>
      <c r="I34" s="25"/>
      <c r="J34" s="25"/>
      <c r="K34" s="25"/>
      <c r="L34" s="25"/>
      <c r="M34" s="25"/>
      <c r="N34" s="25"/>
      <c r="O34" s="25"/>
    </row>
    <row r="35" spans="1:16" x14ac:dyDescent="0.3">
      <c r="A35" s="62" t="s">
        <v>60</v>
      </c>
      <c r="B35" s="62"/>
      <c r="C35" s="62"/>
      <c r="D35" s="26">
        <f t="shared" ref="D35:O35" si="4">SUM(D29:D34)</f>
        <v>0</v>
      </c>
      <c r="E35" s="26">
        <f t="shared" si="4"/>
        <v>0</v>
      </c>
      <c r="F35" s="26">
        <f t="shared" si="4"/>
        <v>0</v>
      </c>
      <c r="G35" s="26">
        <f t="shared" si="4"/>
        <v>0</v>
      </c>
      <c r="H35" s="26">
        <f t="shared" si="4"/>
        <v>0</v>
      </c>
      <c r="I35" s="26">
        <f t="shared" si="4"/>
        <v>0</v>
      </c>
      <c r="J35" s="26">
        <f t="shared" si="4"/>
        <v>0</v>
      </c>
      <c r="K35" s="26">
        <f t="shared" si="4"/>
        <v>0</v>
      </c>
      <c r="L35" s="26">
        <f t="shared" si="4"/>
        <v>0</v>
      </c>
      <c r="M35" s="26">
        <f t="shared" si="4"/>
        <v>0</v>
      </c>
      <c r="N35" s="26">
        <f t="shared" si="4"/>
        <v>0</v>
      </c>
      <c r="O35" s="26">
        <f t="shared" si="4"/>
        <v>0</v>
      </c>
    </row>
    <row r="36" spans="1:16" x14ac:dyDescent="0.3">
      <c r="A36" s="24" t="s">
        <v>61</v>
      </c>
      <c r="B36" s="18"/>
      <c r="C36" s="18"/>
      <c r="D36" s="25"/>
      <c r="E36" s="25"/>
      <c r="F36" s="25"/>
      <c r="G36" s="25"/>
      <c r="H36" s="25"/>
      <c r="I36" s="25"/>
      <c r="J36" s="25"/>
      <c r="K36" s="25"/>
      <c r="L36" s="25"/>
      <c r="M36" s="25"/>
      <c r="N36" s="25"/>
      <c r="O36" s="25"/>
    </row>
    <row r="37" spans="1:16" x14ac:dyDescent="0.3">
      <c r="A37" s="18"/>
      <c r="B37" s="18"/>
      <c r="C37" s="18"/>
      <c r="D37" s="25"/>
      <c r="E37" s="25"/>
      <c r="F37" s="25"/>
      <c r="G37" s="25"/>
      <c r="H37" s="25"/>
      <c r="I37" s="25"/>
      <c r="J37" s="25"/>
      <c r="K37" s="25"/>
      <c r="L37" s="25"/>
      <c r="M37" s="25"/>
      <c r="N37" s="25"/>
      <c r="O37" s="25"/>
    </row>
    <row r="38" spans="1:16" x14ac:dyDescent="0.3">
      <c r="A38" s="18"/>
      <c r="B38" s="18"/>
      <c r="C38" s="18"/>
      <c r="D38" s="25"/>
      <c r="E38" s="25"/>
      <c r="F38" s="25"/>
      <c r="G38" s="25"/>
      <c r="H38" s="25"/>
      <c r="I38" s="25"/>
      <c r="J38" s="25"/>
      <c r="K38" s="25"/>
      <c r="L38" s="25"/>
      <c r="M38" s="25"/>
      <c r="N38" s="25"/>
      <c r="O38" s="25"/>
    </row>
    <row r="39" spans="1:16" x14ac:dyDescent="0.3">
      <c r="A39" s="18"/>
      <c r="B39" s="18"/>
      <c r="C39" s="18"/>
      <c r="D39" s="25"/>
      <c r="E39" s="25"/>
      <c r="F39" s="25"/>
      <c r="G39" s="25"/>
      <c r="H39" s="25"/>
      <c r="I39" s="25"/>
      <c r="J39" s="25"/>
      <c r="K39" s="25"/>
      <c r="L39" s="25"/>
      <c r="M39" s="25"/>
      <c r="N39" s="25"/>
      <c r="O39" s="25"/>
    </row>
    <row r="40" spans="1:16" x14ac:dyDescent="0.3">
      <c r="A40" s="18"/>
      <c r="B40" s="18"/>
      <c r="C40" s="18"/>
      <c r="D40" s="25"/>
      <c r="E40" s="25"/>
      <c r="F40" s="25"/>
      <c r="G40" s="25"/>
      <c r="H40" s="25"/>
      <c r="I40" s="25"/>
      <c r="J40" s="25"/>
      <c r="K40" s="25"/>
      <c r="L40" s="25"/>
      <c r="M40" s="25"/>
      <c r="N40" s="25"/>
      <c r="O40" s="25"/>
    </row>
    <row r="41" spans="1:16" x14ac:dyDescent="0.3">
      <c r="A41" s="62" t="s">
        <v>62</v>
      </c>
      <c r="B41" s="62"/>
      <c r="C41" s="62"/>
      <c r="D41" s="26">
        <f>SUM(D37:D40)</f>
        <v>0</v>
      </c>
      <c r="E41" s="26">
        <f t="shared" ref="E41:O41" si="5">SUM(E37:E40)</f>
        <v>0</v>
      </c>
      <c r="F41" s="26">
        <f t="shared" si="5"/>
        <v>0</v>
      </c>
      <c r="G41" s="26">
        <f t="shared" si="5"/>
        <v>0</v>
      </c>
      <c r="H41" s="26">
        <f t="shared" si="5"/>
        <v>0</v>
      </c>
      <c r="I41" s="26">
        <f t="shared" si="5"/>
        <v>0</v>
      </c>
      <c r="J41" s="26">
        <f t="shared" si="5"/>
        <v>0</v>
      </c>
      <c r="K41" s="26">
        <f t="shared" si="5"/>
        <v>0</v>
      </c>
      <c r="L41" s="26">
        <f t="shared" si="5"/>
        <v>0</v>
      </c>
      <c r="M41" s="26">
        <f t="shared" si="5"/>
        <v>0</v>
      </c>
      <c r="N41" s="26">
        <f t="shared" si="5"/>
        <v>0</v>
      </c>
      <c r="O41" s="26">
        <f t="shared" si="5"/>
        <v>0</v>
      </c>
    </row>
    <row r="42" spans="1:16" x14ac:dyDescent="0.3">
      <c r="A42" s="18"/>
      <c r="B42" s="18"/>
      <c r="C42" s="18"/>
      <c r="D42" s="25"/>
      <c r="E42" s="25"/>
      <c r="F42" s="25"/>
      <c r="G42" s="25"/>
      <c r="H42" s="25"/>
      <c r="I42" s="25"/>
      <c r="J42" s="25"/>
      <c r="K42" s="25"/>
      <c r="L42" s="25"/>
      <c r="M42" s="25"/>
      <c r="N42" s="25"/>
      <c r="O42" s="25"/>
    </row>
    <row r="43" spans="1:16" x14ac:dyDescent="0.3">
      <c r="A43" s="18"/>
      <c r="B43" s="18"/>
      <c r="C43" s="18" t="s">
        <v>63</v>
      </c>
      <c r="D43" s="28">
        <f t="shared" ref="D43:N43" si="6">D11-D27-D35+D41</f>
        <v>15100</v>
      </c>
      <c r="E43" s="28">
        <f t="shared" si="6"/>
        <v>22100</v>
      </c>
      <c r="F43" s="28">
        <f t="shared" si="6"/>
        <v>21100</v>
      </c>
      <c r="G43" s="28">
        <f t="shared" si="6"/>
        <v>11300</v>
      </c>
      <c r="H43" s="28">
        <f t="shared" si="6"/>
        <v>14100</v>
      </c>
      <c r="I43" s="28">
        <f t="shared" si="6"/>
        <v>21100</v>
      </c>
      <c r="J43" s="28">
        <f t="shared" si="6"/>
        <v>10500</v>
      </c>
      <c r="K43" s="28">
        <f t="shared" si="6"/>
        <v>14500</v>
      </c>
      <c r="L43" s="28">
        <f t="shared" si="6"/>
        <v>17100</v>
      </c>
      <c r="M43" s="28">
        <f t="shared" si="6"/>
        <v>22100</v>
      </c>
      <c r="N43" s="28">
        <f t="shared" si="6"/>
        <v>28100</v>
      </c>
      <c r="O43" s="28">
        <f>'Cash Flow Year 2'!O7327-O35+O41</f>
        <v>0</v>
      </c>
      <c r="P43" s="34">
        <f>SUM(D43:O43)</f>
        <v>197100</v>
      </c>
    </row>
    <row r="44" spans="1:16" x14ac:dyDescent="0.3">
      <c r="A44" s="18"/>
      <c r="B44" s="18"/>
      <c r="C44" s="18"/>
      <c r="D44" s="25"/>
      <c r="E44" s="25"/>
      <c r="F44" s="25"/>
      <c r="G44" s="25"/>
      <c r="H44" s="25"/>
      <c r="I44" s="25"/>
      <c r="J44" s="25"/>
      <c r="K44" s="25"/>
      <c r="L44" s="25"/>
      <c r="M44" s="25"/>
      <c r="N44" s="25"/>
      <c r="O44" s="25"/>
    </row>
    <row r="45" spans="1:16" x14ac:dyDescent="0.3">
      <c r="A45" s="18"/>
      <c r="B45" s="18"/>
      <c r="C45" s="27" t="s">
        <v>64</v>
      </c>
      <c r="D45" s="28">
        <f t="shared" ref="D45:O45" si="7">D3+D43</f>
        <v>36100</v>
      </c>
      <c r="E45" s="28">
        <f t="shared" si="7"/>
        <v>40100</v>
      </c>
      <c r="F45" s="28">
        <f t="shared" si="7"/>
        <v>47100</v>
      </c>
      <c r="G45" s="28">
        <f t="shared" si="7"/>
        <v>36300</v>
      </c>
      <c r="H45" s="28">
        <f t="shared" si="7"/>
        <v>29100</v>
      </c>
      <c r="I45" s="28">
        <f t="shared" si="7"/>
        <v>39100</v>
      </c>
      <c r="J45" s="28">
        <f t="shared" si="7"/>
        <v>35500</v>
      </c>
      <c r="K45" s="28">
        <f t="shared" si="7"/>
        <v>29500</v>
      </c>
      <c r="L45" s="28">
        <f t="shared" si="7"/>
        <v>36100</v>
      </c>
      <c r="M45" s="28">
        <f t="shared" si="7"/>
        <v>43100</v>
      </c>
      <c r="N45" s="28">
        <f t="shared" si="7"/>
        <v>54100</v>
      </c>
      <c r="O45" s="28">
        <f t="shared" si="7"/>
        <v>32000</v>
      </c>
      <c r="P45" s="34">
        <f>SUM(D45:O45)</f>
        <v>458100</v>
      </c>
    </row>
    <row r="46" spans="1:16" x14ac:dyDescent="0.3">
      <c r="A46" s="18"/>
      <c r="B46" s="18"/>
      <c r="C46" s="18"/>
      <c r="D46" s="29"/>
      <c r="E46" s="29"/>
      <c r="F46" s="29"/>
      <c r="G46" s="29"/>
      <c r="H46" s="29"/>
      <c r="I46" s="29"/>
      <c r="J46" s="29"/>
      <c r="K46" s="29"/>
      <c r="L46" s="29"/>
      <c r="M46" s="29"/>
      <c r="N46" s="29"/>
      <c r="O46" s="29"/>
    </row>
    <row r="47" spans="1:16" x14ac:dyDescent="0.3">
      <c r="A47" s="18"/>
      <c r="B47" s="27" t="s">
        <v>65</v>
      </c>
      <c r="C47" s="21"/>
      <c r="D47" s="18"/>
      <c r="E47" s="29"/>
      <c r="F47" s="29"/>
      <c r="G47" s="29"/>
      <c r="H47" s="29"/>
      <c r="I47" s="29"/>
      <c r="J47" s="29"/>
      <c r="K47" s="29"/>
      <c r="L47" s="29"/>
      <c r="M47" s="29"/>
      <c r="N47" s="29"/>
      <c r="O47" s="29"/>
    </row>
    <row r="48" spans="1:16" x14ac:dyDescent="0.3">
      <c r="A48" s="18"/>
      <c r="B48" s="18"/>
      <c r="C48" s="18"/>
      <c r="D48" s="29"/>
      <c r="E48" s="29"/>
      <c r="F48" s="29"/>
      <c r="G48" s="29"/>
      <c r="H48" s="29"/>
      <c r="I48" s="29"/>
      <c r="J48" s="29"/>
      <c r="K48" s="29"/>
      <c r="L48" s="29"/>
      <c r="M48" s="29"/>
      <c r="N48" s="29"/>
      <c r="O48" s="29"/>
    </row>
    <row r="49" spans="1:16" x14ac:dyDescent="0.3">
      <c r="A49" s="18"/>
      <c r="B49" s="18"/>
      <c r="C49" s="30" t="s">
        <v>66</v>
      </c>
      <c r="D49" s="31"/>
      <c r="E49" s="31"/>
      <c r="F49" s="31"/>
      <c r="G49" s="31"/>
      <c r="H49" s="31">
        <f>H11-H27</f>
        <v>14100</v>
      </c>
      <c r="I49" s="31">
        <f t="shared" ref="I49:O49" si="8">I11-I27</f>
        <v>21100</v>
      </c>
      <c r="J49" s="31">
        <f t="shared" si="8"/>
        <v>10500</v>
      </c>
      <c r="K49" s="31">
        <f t="shared" si="8"/>
        <v>14500</v>
      </c>
      <c r="L49" s="31">
        <f t="shared" si="8"/>
        <v>17100</v>
      </c>
      <c r="M49" s="31">
        <f t="shared" si="8"/>
        <v>22100</v>
      </c>
      <c r="N49" s="31">
        <f t="shared" si="8"/>
        <v>28100</v>
      </c>
      <c r="O49" s="31">
        <f t="shared" si="8"/>
        <v>18230</v>
      </c>
      <c r="P49" s="35">
        <f>(P45-P43)</f>
        <v>261000</v>
      </c>
    </row>
  </sheetData>
  <mergeCells count="6">
    <mergeCell ref="A41:C41"/>
    <mergeCell ref="A1:O1"/>
    <mergeCell ref="A3:C3"/>
    <mergeCell ref="A11:C11"/>
    <mergeCell ref="A27:C27"/>
    <mergeCell ref="A35:C35"/>
  </mergeCells>
  <conditionalFormatting sqref="D45:O45">
    <cfRule type="cellIs" dxfId="1" priority="1" operator="lessThan">
      <formula>$C$46</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O49"/>
  <sheetViews>
    <sheetView topLeftCell="A22" workbookViewId="0">
      <selection activeCell="K18" sqref="K18"/>
    </sheetView>
  </sheetViews>
  <sheetFormatPr defaultColWidth="11.19921875" defaultRowHeight="15.6" x14ac:dyDescent="0.3"/>
  <cols>
    <col min="2" max="2" width="23.09765625" bestFit="1" customWidth="1"/>
  </cols>
  <sheetData>
    <row r="1" spans="1:15" x14ac:dyDescent="0.3">
      <c r="A1" s="60" t="s">
        <v>3</v>
      </c>
      <c r="B1" s="60"/>
      <c r="C1" s="60"/>
      <c r="D1" s="60"/>
      <c r="E1" s="60"/>
      <c r="F1" s="60"/>
      <c r="G1" s="60"/>
      <c r="H1" s="60"/>
      <c r="I1" s="60"/>
      <c r="J1" s="60"/>
      <c r="K1" s="60"/>
      <c r="L1" s="60"/>
      <c r="M1" s="60"/>
      <c r="N1" s="60"/>
      <c r="O1" s="60"/>
    </row>
    <row r="2" spans="1:15" x14ac:dyDescent="0.3">
      <c r="A2" s="18"/>
      <c r="B2" s="18"/>
      <c r="C2" s="19" t="s">
        <v>51</v>
      </c>
      <c r="D2" s="20">
        <v>45292</v>
      </c>
      <c r="E2" s="20">
        <v>45323</v>
      </c>
      <c r="F2" s="20">
        <v>45352</v>
      </c>
      <c r="G2" s="20">
        <v>45383</v>
      </c>
      <c r="H2" s="20">
        <v>45413</v>
      </c>
      <c r="I2" s="20">
        <v>45444</v>
      </c>
      <c r="J2" s="20">
        <v>45474</v>
      </c>
      <c r="K2" s="20">
        <v>45505</v>
      </c>
      <c r="L2" s="20">
        <v>45536</v>
      </c>
      <c r="M2" s="20">
        <v>45566</v>
      </c>
      <c r="N2" s="20">
        <v>45597</v>
      </c>
      <c r="O2" s="20">
        <v>45627</v>
      </c>
    </row>
    <row r="3" spans="1:15" x14ac:dyDescent="0.3">
      <c r="A3" s="63" t="s">
        <v>52</v>
      </c>
      <c r="B3" s="63"/>
      <c r="C3" s="63"/>
      <c r="D3" s="6">
        <v>24000</v>
      </c>
      <c r="E3" s="6">
        <v>18000</v>
      </c>
      <c r="F3" s="6">
        <v>12000</v>
      </c>
      <c r="G3" s="6">
        <v>22000</v>
      </c>
      <c r="H3" s="6">
        <v>26000</v>
      </c>
      <c r="I3" s="6">
        <v>28000</v>
      </c>
      <c r="J3" s="6">
        <v>32000</v>
      </c>
      <c r="K3" s="6">
        <v>12000</v>
      </c>
      <c r="L3" s="6">
        <v>16000</v>
      </c>
      <c r="M3" s="6">
        <v>18000</v>
      </c>
      <c r="N3" s="6">
        <v>24000</v>
      </c>
      <c r="O3" s="6">
        <v>20000</v>
      </c>
    </row>
    <row r="4" spans="1:15" x14ac:dyDescent="0.3">
      <c r="A4" s="18"/>
      <c r="B4" s="18"/>
      <c r="C4" s="18"/>
      <c r="D4" s="18"/>
      <c r="E4" s="22"/>
      <c r="F4" s="22"/>
      <c r="G4" s="22"/>
      <c r="H4" s="22"/>
      <c r="I4" s="22"/>
      <c r="J4" s="22"/>
      <c r="K4" s="22"/>
      <c r="L4" s="22"/>
      <c r="M4" s="22"/>
      <c r="N4" s="22"/>
      <c r="O4" s="22"/>
    </row>
    <row r="5" spans="1:15" x14ac:dyDescent="0.3">
      <c r="A5" s="18"/>
      <c r="B5" s="18"/>
      <c r="C5" s="18"/>
      <c r="D5" s="23"/>
      <c r="E5" s="23"/>
      <c r="F5" s="23"/>
      <c r="G5" s="23"/>
      <c r="H5" s="23"/>
      <c r="I5" s="23"/>
      <c r="J5" s="23"/>
      <c r="K5" s="23"/>
      <c r="L5" s="23"/>
      <c r="M5" s="23"/>
      <c r="N5" s="23"/>
      <c r="O5" s="23"/>
    </row>
    <row r="6" spans="1:15" x14ac:dyDescent="0.3">
      <c r="A6" s="24" t="s">
        <v>53</v>
      </c>
      <c r="B6" s="24"/>
      <c r="C6" s="18"/>
      <c r="D6" s="25"/>
      <c r="E6" s="25"/>
      <c r="F6" s="25"/>
      <c r="G6" s="25"/>
      <c r="H6" s="25"/>
      <c r="I6" s="25"/>
      <c r="J6" s="25"/>
      <c r="K6" s="25"/>
      <c r="L6" s="25"/>
      <c r="M6" s="25"/>
      <c r="N6" s="25"/>
      <c r="O6" s="25"/>
    </row>
    <row r="7" spans="1:15" x14ac:dyDescent="0.3">
      <c r="A7" s="18"/>
      <c r="B7" s="6" t="s">
        <v>54</v>
      </c>
      <c r="C7" s="18"/>
      <c r="D7" s="6">
        <v>23400</v>
      </c>
      <c r="E7" s="6">
        <v>17400</v>
      </c>
      <c r="F7" s="6">
        <v>11400</v>
      </c>
      <c r="G7" s="6">
        <v>22000</v>
      </c>
      <c r="H7" s="6">
        <v>26000</v>
      </c>
      <c r="I7" s="6">
        <v>27400</v>
      </c>
      <c r="J7" s="6">
        <v>32000</v>
      </c>
      <c r="K7" s="6">
        <v>12000</v>
      </c>
      <c r="L7" s="6">
        <v>16000</v>
      </c>
      <c r="M7" s="6">
        <v>16800</v>
      </c>
      <c r="N7" s="6">
        <v>24000</v>
      </c>
      <c r="O7" s="6">
        <v>20000</v>
      </c>
    </row>
    <row r="8" spans="1:15" x14ac:dyDescent="0.3">
      <c r="A8" s="18"/>
      <c r="B8" s="6" t="s">
        <v>55</v>
      </c>
      <c r="C8" s="18"/>
      <c r="D8" s="6">
        <v>600</v>
      </c>
      <c r="E8" s="6">
        <v>600</v>
      </c>
      <c r="F8" s="6">
        <v>600</v>
      </c>
      <c r="G8" s="6"/>
      <c r="H8" s="6"/>
      <c r="I8" s="6">
        <v>600</v>
      </c>
      <c r="J8" s="6"/>
      <c r="K8" s="6"/>
      <c r="L8" s="6"/>
      <c r="M8" s="6">
        <v>1200</v>
      </c>
      <c r="N8" s="6"/>
      <c r="O8" s="6"/>
    </row>
    <row r="9" spans="1:15" x14ac:dyDescent="0.3">
      <c r="A9" s="18"/>
      <c r="B9" s="18"/>
      <c r="C9" s="18"/>
      <c r="D9" s="25"/>
      <c r="E9" s="25"/>
      <c r="F9" s="25"/>
      <c r="G9" s="25"/>
      <c r="H9" s="25"/>
      <c r="I9" s="25"/>
      <c r="J9" s="25"/>
      <c r="K9" s="25"/>
      <c r="L9" s="25"/>
      <c r="M9" s="25"/>
      <c r="N9" s="25"/>
      <c r="O9" s="25"/>
    </row>
    <row r="10" spans="1:15" x14ac:dyDescent="0.3">
      <c r="A10" s="18"/>
      <c r="B10" s="18"/>
      <c r="C10" s="18"/>
      <c r="D10" s="25"/>
      <c r="E10" s="25"/>
      <c r="F10" s="25"/>
      <c r="G10" s="25"/>
      <c r="H10" s="25"/>
      <c r="I10" s="25"/>
      <c r="J10" s="25"/>
      <c r="K10" s="25"/>
      <c r="L10" s="25"/>
      <c r="M10" s="25"/>
      <c r="N10" s="25"/>
      <c r="O10" s="25"/>
    </row>
    <row r="11" spans="1:15" x14ac:dyDescent="0.3">
      <c r="A11" s="61" t="s">
        <v>56</v>
      </c>
      <c r="B11" s="61"/>
      <c r="C11" s="61"/>
      <c r="D11" s="26">
        <f>SUM(D7:D10)</f>
        <v>24000</v>
      </c>
      <c r="E11" s="26">
        <f t="shared" ref="E11:O11" si="0">SUM(E7:E10)</f>
        <v>18000</v>
      </c>
      <c r="F11" s="26">
        <f t="shared" si="0"/>
        <v>12000</v>
      </c>
      <c r="G11" s="26">
        <f t="shared" si="0"/>
        <v>22000</v>
      </c>
      <c r="H11" s="26">
        <f t="shared" si="0"/>
        <v>26000</v>
      </c>
      <c r="I11" s="26">
        <f t="shared" si="0"/>
        <v>28000</v>
      </c>
      <c r="J11" s="26">
        <f t="shared" si="0"/>
        <v>32000</v>
      </c>
      <c r="K11" s="26">
        <f t="shared" si="0"/>
        <v>12000</v>
      </c>
      <c r="L11" s="26">
        <f t="shared" si="0"/>
        <v>16000</v>
      </c>
      <c r="M11" s="26">
        <f t="shared" si="0"/>
        <v>18000</v>
      </c>
      <c r="N11" s="26">
        <f t="shared" si="0"/>
        <v>24000</v>
      </c>
      <c r="O11" s="26">
        <f t="shared" si="0"/>
        <v>20000</v>
      </c>
    </row>
    <row r="12" spans="1:15" x14ac:dyDescent="0.3">
      <c r="A12" s="24" t="s">
        <v>57</v>
      </c>
      <c r="B12" s="18"/>
      <c r="C12" s="18"/>
      <c r="D12" s="25"/>
      <c r="E12" s="25"/>
      <c r="F12" s="25"/>
      <c r="G12" s="25"/>
      <c r="H12" s="25"/>
      <c r="I12" s="25"/>
      <c r="J12" s="25"/>
      <c r="K12" s="25"/>
      <c r="L12" s="25"/>
      <c r="M12" s="25"/>
      <c r="N12" s="25"/>
      <c r="O12" s="25"/>
    </row>
    <row r="13" spans="1:15" x14ac:dyDescent="0.3">
      <c r="A13" s="18"/>
      <c r="B13" t="s">
        <v>67</v>
      </c>
      <c r="C13">
        <v>600</v>
      </c>
      <c r="D13">
        <v>600</v>
      </c>
      <c r="E13">
        <v>600</v>
      </c>
      <c r="F13">
        <v>600</v>
      </c>
      <c r="G13">
        <v>600</v>
      </c>
      <c r="H13">
        <v>600</v>
      </c>
      <c r="I13">
        <v>600</v>
      </c>
      <c r="J13">
        <v>600</v>
      </c>
      <c r="K13">
        <v>600</v>
      </c>
      <c r="L13">
        <v>600</v>
      </c>
      <c r="M13">
        <v>600</v>
      </c>
      <c r="N13">
        <v>600</v>
      </c>
      <c r="O13" s="25">
        <f>SUM(C13:N13)</f>
        <v>7200</v>
      </c>
    </row>
    <row r="14" spans="1:15" x14ac:dyDescent="0.3">
      <c r="A14" s="18"/>
      <c r="B14" t="s">
        <v>41</v>
      </c>
      <c r="C14">
        <v>250</v>
      </c>
      <c r="O14" s="25">
        <f>SUM(C14:N14)</f>
        <v>250</v>
      </c>
    </row>
    <row r="15" spans="1:15" x14ac:dyDescent="0.3">
      <c r="A15" s="18"/>
      <c r="B15" t="s">
        <v>68</v>
      </c>
      <c r="C15">
        <v>3000</v>
      </c>
      <c r="D15">
        <v>3000</v>
      </c>
      <c r="E15">
        <v>3000</v>
      </c>
      <c r="F15">
        <v>3000</v>
      </c>
      <c r="G15">
        <v>3000</v>
      </c>
      <c r="H15">
        <v>3000</v>
      </c>
      <c r="I15">
        <v>3000</v>
      </c>
      <c r="J15">
        <v>3000</v>
      </c>
      <c r="K15">
        <v>3000</v>
      </c>
      <c r="L15">
        <v>3000</v>
      </c>
      <c r="M15">
        <v>3000</v>
      </c>
      <c r="N15">
        <v>3000</v>
      </c>
      <c r="O15" s="25">
        <f t="shared" ref="O15:O17" si="1">SUM(C15:N15)</f>
        <v>36000</v>
      </c>
    </row>
    <row r="16" spans="1:15" x14ac:dyDescent="0.3">
      <c r="A16" s="18"/>
      <c r="B16" t="s">
        <v>69</v>
      </c>
      <c r="C16">
        <v>3000</v>
      </c>
      <c r="O16" s="25">
        <f t="shared" si="1"/>
        <v>3000</v>
      </c>
    </row>
    <row r="17" spans="1:15" x14ac:dyDescent="0.3">
      <c r="A17" s="18"/>
      <c r="B17" t="s">
        <v>75</v>
      </c>
      <c r="C17">
        <v>300</v>
      </c>
      <c r="D17">
        <v>300</v>
      </c>
      <c r="E17">
        <v>300</v>
      </c>
      <c r="F17">
        <v>300</v>
      </c>
      <c r="G17">
        <v>300</v>
      </c>
      <c r="H17">
        <v>300</v>
      </c>
      <c r="I17">
        <v>300</v>
      </c>
      <c r="J17">
        <v>300</v>
      </c>
      <c r="K17">
        <v>300</v>
      </c>
      <c r="L17">
        <v>300</v>
      </c>
      <c r="M17">
        <v>300</v>
      </c>
      <c r="N17">
        <v>300</v>
      </c>
      <c r="O17" s="25">
        <f t="shared" si="1"/>
        <v>3600</v>
      </c>
    </row>
    <row r="18" spans="1:15" x14ac:dyDescent="0.3">
      <c r="A18" s="18"/>
      <c r="B18" s="18"/>
      <c r="C18" s="18"/>
      <c r="D18" s="25"/>
      <c r="E18" s="25"/>
      <c r="F18" s="25"/>
      <c r="G18" s="25"/>
      <c r="H18" s="25"/>
      <c r="I18" s="25"/>
      <c r="J18" s="25"/>
      <c r="K18" s="25"/>
      <c r="L18" s="25"/>
      <c r="M18" s="25"/>
      <c r="N18" s="25"/>
      <c r="O18" s="25"/>
    </row>
    <row r="19" spans="1:15" x14ac:dyDescent="0.3">
      <c r="A19" s="18"/>
      <c r="B19" s="18"/>
      <c r="C19" s="18"/>
      <c r="D19" s="25"/>
      <c r="E19" s="25"/>
      <c r="F19" s="25"/>
      <c r="G19" s="25"/>
      <c r="H19" s="25"/>
      <c r="J19" s="25"/>
      <c r="K19" s="25"/>
      <c r="L19" s="25"/>
      <c r="M19" s="25"/>
      <c r="N19" s="25"/>
      <c r="O19" s="25"/>
    </row>
    <row r="20" spans="1:15" x14ac:dyDescent="0.3">
      <c r="A20" s="18"/>
      <c r="B20" s="18"/>
      <c r="C20" s="18"/>
      <c r="D20" s="25"/>
      <c r="E20" s="25"/>
      <c r="F20" s="25"/>
      <c r="G20" s="25"/>
      <c r="H20" s="25"/>
      <c r="I20" s="25"/>
      <c r="J20" s="25"/>
      <c r="K20" s="25"/>
      <c r="L20" s="25"/>
      <c r="M20" s="25"/>
      <c r="N20" s="25"/>
      <c r="O20" s="25"/>
    </row>
    <row r="21" spans="1:15" x14ac:dyDescent="0.3">
      <c r="A21" s="18"/>
      <c r="B21" s="18"/>
      <c r="C21" s="18"/>
      <c r="D21" s="25"/>
      <c r="E21" s="25"/>
      <c r="F21" s="25"/>
      <c r="G21" s="25"/>
      <c r="H21" s="25"/>
      <c r="I21" s="25"/>
      <c r="J21" s="25"/>
      <c r="K21" s="25"/>
      <c r="L21" s="25"/>
      <c r="M21" s="25"/>
      <c r="N21" s="25"/>
      <c r="O21" s="25"/>
    </row>
    <row r="22" spans="1:15" x14ac:dyDescent="0.3">
      <c r="A22" s="18"/>
      <c r="B22" s="18"/>
      <c r="C22" s="18"/>
      <c r="D22" s="25"/>
      <c r="E22" s="25"/>
      <c r="F22" s="25"/>
      <c r="G22" s="25"/>
      <c r="H22" s="25"/>
      <c r="I22" s="25"/>
      <c r="J22" s="25"/>
      <c r="K22" s="25"/>
      <c r="L22" s="25"/>
      <c r="M22" s="25"/>
      <c r="N22" s="25"/>
      <c r="O22" s="25"/>
    </row>
    <row r="23" spans="1:15" x14ac:dyDescent="0.3">
      <c r="A23" s="18"/>
      <c r="B23" s="18"/>
      <c r="C23" s="18"/>
      <c r="D23" s="25"/>
      <c r="E23" s="25"/>
      <c r="F23" s="25"/>
      <c r="G23" s="25"/>
      <c r="H23" s="25"/>
      <c r="I23" s="25"/>
      <c r="J23" s="25"/>
      <c r="K23" s="25"/>
      <c r="L23" s="25"/>
      <c r="M23" s="25"/>
      <c r="N23" s="25"/>
      <c r="O23" s="25"/>
    </row>
    <row r="24" spans="1:15" x14ac:dyDescent="0.3">
      <c r="A24" s="18"/>
      <c r="B24" s="18"/>
      <c r="C24" s="18"/>
      <c r="D24" s="25"/>
      <c r="E24" s="25"/>
      <c r="F24" s="25"/>
      <c r="G24" s="25"/>
      <c r="H24" s="25"/>
      <c r="I24" s="25"/>
      <c r="J24" s="25"/>
      <c r="K24" s="25"/>
      <c r="L24" s="25"/>
      <c r="M24" s="25"/>
      <c r="N24" s="25"/>
      <c r="O24" s="25"/>
    </row>
    <row r="25" spans="1:15" x14ac:dyDescent="0.3">
      <c r="A25" s="18"/>
      <c r="B25" s="18"/>
      <c r="C25" s="18"/>
      <c r="D25" s="25"/>
      <c r="E25" s="25"/>
      <c r="F25" s="25"/>
      <c r="G25" s="25"/>
      <c r="H25" s="25"/>
      <c r="I25" s="25"/>
      <c r="J25" s="25"/>
      <c r="K25" s="25"/>
      <c r="L25" s="25"/>
      <c r="M25" s="25"/>
      <c r="N25" s="25"/>
      <c r="O25" s="25"/>
    </row>
    <row r="26" spans="1:15" x14ac:dyDescent="0.3">
      <c r="A26" s="18"/>
      <c r="B26" s="18"/>
      <c r="C26" s="18"/>
      <c r="D26" s="25"/>
      <c r="E26" s="25"/>
      <c r="F26" s="25"/>
      <c r="G26" s="25"/>
      <c r="H26" s="25"/>
      <c r="I26" s="25"/>
      <c r="J26" s="25"/>
      <c r="K26" s="25"/>
      <c r="L26" s="25"/>
      <c r="M26" s="25"/>
      <c r="N26" s="25"/>
      <c r="O26" s="25"/>
    </row>
    <row r="27" spans="1:15" x14ac:dyDescent="0.3">
      <c r="A27" s="61" t="s">
        <v>58</v>
      </c>
      <c r="B27" s="61"/>
      <c r="C27" s="61"/>
      <c r="D27" s="26">
        <f t="shared" ref="D27:N27" si="2">SUM(D13:D26)</f>
        <v>3900</v>
      </c>
      <c r="E27" s="26">
        <f t="shared" si="2"/>
        <v>3900</v>
      </c>
      <c r="F27" s="26">
        <f t="shared" si="2"/>
        <v>3900</v>
      </c>
      <c r="G27" s="26">
        <f t="shared" si="2"/>
        <v>3900</v>
      </c>
      <c r="H27" s="26">
        <f t="shared" si="2"/>
        <v>3900</v>
      </c>
      <c r="I27" s="26">
        <f t="shared" si="2"/>
        <v>3900</v>
      </c>
      <c r="J27" s="26">
        <f t="shared" si="2"/>
        <v>3900</v>
      </c>
      <c r="K27" s="26">
        <f t="shared" si="2"/>
        <v>3900</v>
      </c>
      <c r="L27" s="26">
        <f t="shared" si="2"/>
        <v>3900</v>
      </c>
      <c r="M27" s="26">
        <f t="shared" si="2"/>
        <v>3900</v>
      </c>
      <c r="N27" s="26">
        <f t="shared" si="2"/>
        <v>3900</v>
      </c>
      <c r="O27" s="26">
        <f>SUM(O13:O26)</f>
        <v>50050</v>
      </c>
    </row>
    <row r="28" spans="1:15" x14ac:dyDescent="0.3">
      <c r="A28" s="24" t="s">
        <v>59</v>
      </c>
      <c r="B28" s="24"/>
      <c r="C28" s="24"/>
      <c r="D28" s="25"/>
      <c r="E28" s="25"/>
      <c r="F28" s="25"/>
      <c r="G28" s="25"/>
      <c r="H28" s="25"/>
      <c r="I28" s="25"/>
      <c r="J28" s="25"/>
      <c r="K28" s="25"/>
      <c r="L28" s="25"/>
      <c r="M28" s="25"/>
      <c r="N28" s="25"/>
      <c r="O28" s="25"/>
    </row>
    <row r="29" spans="1:15" x14ac:dyDescent="0.3">
      <c r="A29" s="18"/>
      <c r="B29" s="18"/>
      <c r="C29" s="18"/>
      <c r="D29" s="25"/>
      <c r="E29" s="25"/>
      <c r="F29" s="25"/>
      <c r="G29" s="25"/>
      <c r="H29" s="25"/>
      <c r="I29" s="25"/>
      <c r="J29" s="25"/>
      <c r="K29" s="25"/>
      <c r="L29" s="25"/>
      <c r="M29" s="25"/>
      <c r="N29" s="25"/>
      <c r="O29" s="25"/>
    </row>
    <row r="30" spans="1:15" x14ac:dyDescent="0.3">
      <c r="A30" s="18"/>
      <c r="B30" s="18"/>
      <c r="C30" s="18"/>
      <c r="D30" s="25"/>
      <c r="E30" s="25"/>
      <c r="F30" s="25"/>
      <c r="G30" s="25"/>
      <c r="H30" s="25"/>
      <c r="I30" s="25"/>
      <c r="J30" s="25"/>
      <c r="K30" s="25"/>
      <c r="L30" s="25"/>
      <c r="M30" s="25"/>
      <c r="N30" s="25"/>
      <c r="O30" s="25"/>
    </row>
    <row r="31" spans="1:15" x14ac:dyDescent="0.3">
      <c r="A31" s="18"/>
      <c r="B31" s="18"/>
      <c r="C31" s="18"/>
      <c r="D31" s="25"/>
      <c r="E31" s="25"/>
      <c r="F31" s="25"/>
      <c r="G31" s="25"/>
      <c r="H31" s="25"/>
      <c r="I31" s="25"/>
      <c r="J31" s="25"/>
      <c r="K31" s="25"/>
      <c r="L31" s="25"/>
      <c r="M31" s="25"/>
      <c r="N31" s="25"/>
      <c r="O31" s="25"/>
    </row>
    <row r="32" spans="1:15" x14ac:dyDescent="0.3">
      <c r="A32" s="18"/>
      <c r="B32" s="18"/>
      <c r="C32" s="18"/>
      <c r="D32" s="25"/>
      <c r="E32" s="25"/>
      <c r="F32" s="25"/>
      <c r="G32" s="25"/>
      <c r="H32" s="25"/>
      <c r="I32" s="25"/>
      <c r="J32" s="25"/>
      <c r="K32" s="25"/>
      <c r="L32" s="25"/>
      <c r="M32" s="25"/>
      <c r="N32" s="25"/>
      <c r="O32" s="25"/>
    </row>
    <row r="33" spans="1:15" x14ac:dyDescent="0.3">
      <c r="A33" s="18"/>
      <c r="B33" s="18"/>
      <c r="C33" s="18"/>
      <c r="D33" s="25"/>
      <c r="E33" s="25"/>
      <c r="F33" s="25"/>
      <c r="G33" s="25"/>
      <c r="H33" s="25"/>
      <c r="I33" s="25"/>
      <c r="J33" s="25"/>
      <c r="K33" s="25"/>
      <c r="L33" s="25"/>
      <c r="M33" s="25"/>
      <c r="N33" s="25"/>
      <c r="O33" s="25"/>
    </row>
    <row r="34" spans="1:15" x14ac:dyDescent="0.3">
      <c r="A34" s="18"/>
      <c r="B34" s="18"/>
      <c r="C34" s="18"/>
      <c r="D34" s="25"/>
      <c r="E34" s="25"/>
      <c r="F34" s="25"/>
      <c r="G34" s="25"/>
      <c r="H34" s="25"/>
      <c r="I34" s="25"/>
      <c r="J34" s="25"/>
      <c r="K34" s="25"/>
      <c r="L34" s="25"/>
      <c r="M34" s="25"/>
      <c r="N34" s="25"/>
      <c r="O34" s="25"/>
    </row>
    <row r="35" spans="1:15" x14ac:dyDescent="0.3">
      <c r="A35" s="62" t="s">
        <v>60</v>
      </c>
      <c r="B35" s="62"/>
      <c r="C35" s="62"/>
      <c r="D35" s="26">
        <f t="shared" ref="D35:O35" si="3">SUM(D29:D34)</f>
        <v>0</v>
      </c>
      <c r="E35" s="26">
        <f t="shared" si="3"/>
        <v>0</v>
      </c>
      <c r="F35" s="26">
        <f t="shared" si="3"/>
        <v>0</v>
      </c>
      <c r="G35" s="26">
        <f t="shared" si="3"/>
        <v>0</v>
      </c>
      <c r="H35" s="26">
        <f t="shared" si="3"/>
        <v>0</v>
      </c>
      <c r="I35" s="26">
        <f t="shared" si="3"/>
        <v>0</v>
      </c>
      <c r="J35" s="26">
        <f t="shared" si="3"/>
        <v>0</v>
      </c>
      <c r="K35" s="26">
        <f t="shared" si="3"/>
        <v>0</v>
      </c>
      <c r="L35" s="26">
        <f t="shared" si="3"/>
        <v>0</v>
      </c>
      <c r="M35" s="26">
        <f t="shared" si="3"/>
        <v>0</v>
      </c>
      <c r="N35" s="26">
        <f t="shared" si="3"/>
        <v>0</v>
      </c>
      <c r="O35" s="26">
        <f t="shared" si="3"/>
        <v>0</v>
      </c>
    </row>
    <row r="36" spans="1:15" x14ac:dyDescent="0.3">
      <c r="A36" s="24" t="s">
        <v>61</v>
      </c>
      <c r="B36" s="18"/>
      <c r="C36" s="18"/>
      <c r="D36" s="25"/>
      <c r="E36" s="25"/>
      <c r="F36" s="25"/>
      <c r="G36" s="25"/>
      <c r="H36" s="25"/>
      <c r="I36" s="25"/>
      <c r="J36" s="25"/>
      <c r="K36" s="25"/>
      <c r="L36" s="25"/>
      <c r="M36" s="25"/>
      <c r="N36" s="25"/>
      <c r="O36" s="25"/>
    </row>
    <row r="37" spans="1:15" x14ac:dyDescent="0.3">
      <c r="A37" s="18"/>
      <c r="B37" s="18"/>
      <c r="C37" s="18"/>
      <c r="D37" s="25"/>
      <c r="E37" s="25"/>
      <c r="F37" s="25"/>
      <c r="G37" s="25"/>
      <c r="H37" s="25"/>
      <c r="I37" s="25"/>
      <c r="J37" s="25"/>
      <c r="K37" s="25"/>
      <c r="L37" s="25"/>
      <c r="M37" s="25"/>
      <c r="N37" s="25"/>
      <c r="O37" s="25"/>
    </row>
    <row r="38" spans="1:15" x14ac:dyDescent="0.3">
      <c r="A38" s="18"/>
      <c r="B38" s="18"/>
      <c r="C38" s="18"/>
      <c r="D38" s="25"/>
      <c r="E38" s="25"/>
      <c r="F38" s="25"/>
      <c r="G38" s="25"/>
      <c r="H38" s="25"/>
      <c r="I38" s="25"/>
      <c r="J38" s="25"/>
      <c r="K38" s="25"/>
      <c r="L38" s="25"/>
      <c r="M38" s="25"/>
      <c r="N38" s="25"/>
      <c r="O38" s="25"/>
    </row>
    <row r="39" spans="1:15" x14ac:dyDescent="0.3">
      <c r="A39" s="18"/>
      <c r="B39" s="18"/>
      <c r="C39" s="18"/>
      <c r="D39" s="25"/>
      <c r="E39" s="25"/>
      <c r="F39" s="25"/>
      <c r="G39" s="25"/>
      <c r="H39" s="25"/>
      <c r="I39" s="25"/>
      <c r="J39" s="25"/>
      <c r="K39" s="25"/>
      <c r="L39" s="25"/>
      <c r="M39" s="25"/>
      <c r="N39" s="25"/>
      <c r="O39" s="25"/>
    </row>
    <row r="40" spans="1:15" x14ac:dyDescent="0.3">
      <c r="A40" s="18"/>
      <c r="B40" s="18"/>
      <c r="C40" s="18"/>
      <c r="D40" s="25"/>
      <c r="E40" s="25"/>
      <c r="F40" s="25"/>
      <c r="G40" s="25"/>
      <c r="H40" s="25"/>
      <c r="I40" s="25"/>
      <c r="J40" s="25"/>
      <c r="K40" s="25"/>
      <c r="L40" s="25"/>
      <c r="M40" s="25"/>
      <c r="N40" s="25"/>
      <c r="O40" s="25"/>
    </row>
    <row r="41" spans="1:15" x14ac:dyDescent="0.3">
      <c r="A41" s="62" t="s">
        <v>62</v>
      </c>
      <c r="B41" s="62"/>
      <c r="C41" s="62"/>
      <c r="D41" s="26">
        <f>SUM(D37:D40)</f>
        <v>0</v>
      </c>
      <c r="E41" s="26">
        <f t="shared" ref="E41:O41" si="4">SUM(E37:E40)</f>
        <v>0</v>
      </c>
      <c r="F41" s="26">
        <f t="shared" si="4"/>
        <v>0</v>
      </c>
      <c r="G41" s="26">
        <f t="shared" si="4"/>
        <v>0</v>
      </c>
      <c r="H41" s="26">
        <f t="shared" si="4"/>
        <v>0</v>
      </c>
      <c r="I41" s="26">
        <f t="shared" si="4"/>
        <v>0</v>
      </c>
      <c r="J41" s="26">
        <f t="shared" si="4"/>
        <v>0</v>
      </c>
      <c r="K41" s="26">
        <f t="shared" si="4"/>
        <v>0</v>
      </c>
      <c r="L41" s="26">
        <f t="shared" si="4"/>
        <v>0</v>
      </c>
      <c r="M41" s="26">
        <f t="shared" si="4"/>
        <v>0</v>
      </c>
      <c r="N41" s="26">
        <f t="shared" si="4"/>
        <v>0</v>
      </c>
      <c r="O41" s="26">
        <f t="shared" si="4"/>
        <v>0</v>
      </c>
    </row>
    <row r="42" spans="1:15" x14ac:dyDescent="0.3">
      <c r="A42" s="18"/>
      <c r="B42" s="18"/>
      <c r="C42" s="18"/>
      <c r="D42" s="25"/>
      <c r="E42" s="25"/>
      <c r="F42" s="25"/>
      <c r="G42" s="25"/>
      <c r="H42" s="25"/>
      <c r="I42" s="25"/>
      <c r="J42" s="25"/>
      <c r="K42" s="25"/>
      <c r="L42" s="25"/>
      <c r="M42" s="25"/>
      <c r="N42" s="25"/>
      <c r="O42" s="25"/>
    </row>
    <row r="43" spans="1:15" x14ac:dyDescent="0.3">
      <c r="A43" s="18"/>
      <c r="B43" s="18"/>
      <c r="C43" s="18" t="s">
        <v>63</v>
      </c>
      <c r="D43" s="28">
        <f t="shared" ref="D43:N43" si="5">D11-D27-D35+D41</f>
        <v>20100</v>
      </c>
      <c r="E43" s="28">
        <f t="shared" si="5"/>
        <v>14100</v>
      </c>
      <c r="F43" s="28">
        <f t="shared" si="5"/>
        <v>8100</v>
      </c>
      <c r="G43" s="28">
        <f t="shared" si="5"/>
        <v>18100</v>
      </c>
      <c r="H43" s="28">
        <f t="shared" si="5"/>
        <v>22100</v>
      </c>
      <c r="I43" s="28">
        <f t="shared" si="5"/>
        <v>24100</v>
      </c>
      <c r="J43" s="28">
        <f t="shared" si="5"/>
        <v>28100</v>
      </c>
      <c r="K43" s="28">
        <f t="shared" si="5"/>
        <v>8100</v>
      </c>
      <c r="L43" s="28">
        <f t="shared" si="5"/>
        <v>12100</v>
      </c>
      <c r="M43" s="28">
        <f t="shared" si="5"/>
        <v>14100</v>
      </c>
      <c r="N43" s="28">
        <f t="shared" si="5"/>
        <v>20100</v>
      </c>
      <c r="O43" s="28">
        <f>O11-O27-O35+O41</f>
        <v>-30050</v>
      </c>
    </row>
    <row r="44" spans="1:15" x14ac:dyDescent="0.3">
      <c r="A44" s="18"/>
      <c r="B44" s="18"/>
      <c r="C44" s="18"/>
      <c r="D44" s="25"/>
      <c r="E44" s="25"/>
      <c r="F44" s="25"/>
      <c r="G44" s="25"/>
      <c r="H44" s="25"/>
      <c r="I44" s="25"/>
      <c r="J44" s="25"/>
      <c r="K44" s="25"/>
      <c r="L44" s="25"/>
      <c r="M44" s="25"/>
      <c r="N44" s="25"/>
      <c r="O44" s="25"/>
    </row>
    <row r="45" spans="1:15" x14ac:dyDescent="0.3">
      <c r="A45" s="18"/>
      <c r="B45" s="18"/>
      <c r="C45" s="27" t="s">
        <v>64</v>
      </c>
      <c r="D45" s="28">
        <f t="shared" ref="D45:O45" si="6">D3+D43</f>
        <v>44100</v>
      </c>
      <c r="E45" s="28">
        <f t="shared" si="6"/>
        <v>32100</v>
      </c>
      <c r="F45" s="28">
        <f t="shared" si="6"/>
        <v>20100</v>
      </c>
      <c r="G45" s="28">
        <f t="shared" si="6"/>
        <v>40100</v>
      </c>
      <c r="H45" s="28">
        <f t="shared" si="6"/>
        <v>48100</v>
      </c>
      <c r="I45" s="28">
        <f t="shared" si="6"/>
        <v>52100</v>
      </c>
      <c r="J45" s="28">
        <f t="shared" si="6"/>
        <v>60100</v>
      </c>
      <c r="K45" s="28">
        <f t="shared" si="6"/>
        <v>20100</v>
      </c>
      <c r="L45" s="28">
        <f t="shared" si="6"/>
        <v>28100</v>
      </c>
      <c r="M45" s="28">
        <f t="shared" si="6"/>
        <v>32100</v>
      </c>
      <c r="N45" s="28">
        <f t="shared" si="6"/>
        <v>44100</v>
      </c>
      <c r="O45" s="28">
        <f t="shared" si="6"/>
        <v>-10050</v>
      </c>
    </row>
    <row r="46" spans="1:15" x14ac:dyDescent="0.3">
      <c r="A46" s="18"/>
      <c r="B46" s="18"/>
      <c r="C46" s="18"/>
      <c r="D46" s="29"/>
      <c r="E46" s="29"/>
      <c r="F46" s="29"/>
      <c r="G46" s="29"/>
      <c r="H46" s="29"/>
      <c r="I46" s="29"/>
      <c r="J46" s="29"/>
      <c r="K46" s="29"/>
      <c r="L46" s="29"/>
      <c r="M46" s="29"/>
      <c r="N46" s="29"/>
      <c r="O46" s="29"/>
    </row>
    <row r="47" spans="1:15" x14ac:dyDescent="0.3">
      <c r="A47" s="18"/>
      <c r="B47" s="27" t="s">
        <v>65</v>
      </c>
      <c r="C47" s="21"/>
      <c r="D47" s="18"/>
      <c r="E47" s="29"/>
      <c r="F47" s="29"/>
      <c r="G47" s="29"/>
      <c r="H47" s="29"/>
      <c r="I47" s="29"/>
      <c r="J47" s="29"/>
      <c r="K47" s="29"/>
      <c r="L47" s="29"/>
      <c r="M47" s="29"/>
      <c r="N47" s="29"/>
      <c r="O47" s="29"/>
    </row>
    <row r="48" spans="1:15" x14ac:dyDescent="0.3">
      <c r="A48" s="18"/>
      <c r="B48" s="18"/>
      <c r="C48" s="18"/>
      <c r="D48" s="29"/>
      <c r="E48" s="29"/>
      <c r="F48" s="29"/>
      <c r="G48" s="29"/>
      <c r="H48" s="29"/>
      <c r="I48" s="29"/>
      <c r="J48" s="29"/>
      <c r="K48" s="29"/>
      <c r="L48" s="29"/>
      <c r="M48" s="29"/>
      <c r="N48" s="29"/>
      <c r="O48" s="29"/>
    </row>
    <row r="49" spans="1:15" x14ac:dyDescent="0.3">
      <c r="A49" s="18"/>
      <c r="B49" s="18"/>
      <c r="C49" s="30" t="s">
        <v>66</v>
      </c>
      <c r="D49" s="31"/>
      <c r="E49" s="31"/>
      <c r="F49" s="31"/>
      <c r="G49" s="31"/>
      <c r="H49" s="31">
        <f>H11-H27</f>
        <v>22100</v>
      </c>
      <c r="I49" s="31">
        <f t="shared" ref="I49:O49" si="7">I11-I27</f>
        <v>24100</v>
      </c>
      <c r="J49" s="31">
        <f t="shared" si="7"/>
        <v>28100</v>
      </c>
      <c r="K49" s="31">
        <f t="shared" si="7"/>
        <v>8100</v>
      </c>
      <c r="L49" s="31">
        <f t="shared" si="7"/>
        <v>12100</v>
      </c>
      <c r="M49" s="31">
        <f t="shared" si="7"/>
        <v>14100</v>
      </c>
      <c r="N49" s="31">
        <f t="shared" si="7"/>
        <v>20100</v>
      </c>
      <c r="O49" s="31">
        <f t="shared" si="7"/>
        <v>-30050</v>
      </c>
    </row>
  </sheetData>
  <mergeCells count="6">
    <mergeCell ref="A41:C41"/>
    <mergeCell ref="A1:O1"/>
    <mergeCell ref="A3:C3"/>
    <mergeCell ref="A11:C11"/>
    <mergeCell ref="A27:C27"/>
    <mergeCell ref="A35:C35"/>
  </mergeCells>
  <conditionalFormatting sqref="D45:O45">
    <cfRule type="cellIs" dxfId="0" priority="1" operator="lessThan">
      <formula>$C$46</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D7"/>
  <sheetViews>
    <sheetView workbookViewId="0">
      <selection activeCell="A2" sqref="A2:D2"/>
    </sheetView>
  </sheetViews>
  <sheetFormatPr defaultColWidth="11.19921875" defaultRowHeight="15.6" x14ac:dyDescent="0.3"/>
  <cols>
    <col min="1" max="1" width="19.19921875" bestFit="1" customWidth="1"/>
    <col min="3" max="3" width="13" bestFit="1" customWidth="1"/>
  </cols>
  <sheetData>
    <row r="1" spans="1:4" x14ac:dyDescent="0.3">
      <c r="A1" s="64" t="s">
        <v>4</v>
      </c>
      <c r="B1" s="65"/>
      <c r="C1" s="65"/>
      <c r="D1" s="66"/>
    </row>
    <row r="2" spans="1:4" x14ac:dyDescent="0.3">
      <c r="A2" s="1" t="s">
        <v>76</v>
      </c>
      <c r="B2" s="1" t="s">
        <v>77</v>
      </c>
      <c r="C2" s="1" t="s">
        <v>78</v>
      </c>
      <c r="D2" s="1" t="s">
        <v>77</v>
      </c>
    </row>
    <row r="3" spans="1:4" x14ac:dyDescent="0.3">
      <c r="A3" t="s">
        <v>79</v>
      </c>
      <c r="C3" t="s">
        <v>48</v>
      </c>
      <c r="D3">
        <v>900</v>
      </c>
    </row>
    <row r="4" spans="1:4" x14ac:dyDescent="0.3">
      <c r="A4" t="s">
        <v>80</v>
      </c>
      <c r="B4">
        <v>15635</v>
      </c>
      <c r="C4" t="s">
        <v>81</v>
      </c>
      <c r="D4">
        <v>4000</v>
      </c>
    </row>
    <row r="5" spans="1:4" x14ac:dyDescent="0.3">
      <c r="A5" t="s">
        <v>84</v>
      </c>
      <c r="B5">
        <v>162600</v>
      </c>
      <c r="C5" t="s">
        <v>82</v>
      </c>
      <c r="D5">
        <v>8600</v>
      </c>
    </row>
    <row r="6" spans="1:4" x14ac:dyDescent="0.3">
      <c r="C6" t="s">
        <v>83</v>
      </c>
      <c r="D6">
        <v>164735</v>
      </c>
    </row>
    <row r="7" spans="1:4" x14ac:dyDescent="0.3">
      <c r="A7" s="39"/>
      <c r="B7" s="41">
        <f>SUM(B4:B6)</f>
        <v>178235</v>
      </c>
      <c r="C7" s="39"/>
      <c r="D7" s="39">
        <f>SUM(D3:D6)</f>
        <v>178235</v>
      </c>
    </row>
  </sheetData>
  <mergeCells count="1">
    <mergeCell ref="A1:D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D7"/>
  <sheetViews>
    <sheetView workbookViewId="0">
      <selection activeCell="B13" sqref="B13"/>
    </sheetView>
  </sheetViews>
  <sheetFormatPr defaultColWidth="11.19921875" defaultRowHeight="15.6" x14ac:dyDescent="0.3"/>
  <cols>
    <col min="1" max="1" width="19.19921875" bestFit="1" customWidth="1"/>
    <col min="3" max="3" width="13" bestFit="1" customWidth="1"/>
    <col min="4" max="4" width="7.5" bestFit="1" customWidth="1"/>
  </cols>
  <sheetData>
    <row r="1" spans="1:4" x14ac:dyDescent="0.3">
      <c r="A1" s="64" t="s">
        <v>4</v>
      </c>
      <c r="B1" s="65"/>
      <c r="C1" s="65"/>
      <c r="D1" s="66"/>
    </row>
    <row r="2" spans="1:4" x14ac:dyDescent="0.3">
      <c r="A2" s="36" t="s">
        <v>76</v>
      </c>
      <c r="B2" s="36" t="s">
        <v>77</v>
      </c>
      <c r="C2" s="36" t="s">
        <v>78</v>
      </c>
      <c r="D2" s="36" t="s">
        <v>77</v>
      </c>
    </row>
    <row r="3" spans="1:4" x14ac:dyDescent="0.3">
      <c r="A3" s="36" t="s">
        <v>79</v>
      </c>
      <c r="B3" s="37"/>
      <c r="C3" s="37" t="s">
        <v>48</v>
      </c>
      <c r="D3" s="37">
        <v>900</v>
      </c>
    </row>
    <row r="4" spans="1:4" x14ac:dyDescent="0.3">
      <c r="A4" t="s">
        <v>80</v>
      </c>
      <c r="C4" t="s">
        <v>81</v>
      </c>
      <c r="D4" s="37">
        <v>4000</v>
      </c>
    </row>
    <row r="5" spans="1:4" x14ac:dyDescent="0.3">
      <c r="A5" s="37" t="s">
        <v>84</v>
      </c>
      <c r="B5">
        <v>207774</v>
      </c>
      <c r="C5" s="37" t="s">
        <v>82</v>
      </c>
      <c r="D5" s="37">
        <v>8600</v>
      </c>
    </row>
    <row r="6" spans="1:4" x14ac:dyDescent="0.3">
      <c r="C6" s="40" t="s">
        <v>83</v>
      </c>
      <c r="D6">
        <v>194274</v>
      </c>
    </row>
    <row r="7" spans="1:4" x14ac:dyDescent="0.3">
      <c r="A7" s="39"/>
      <c r="B7" s="41">
        <f>SUM(B4:B6)</f>
        <v>207774</v>
      </c>
      <c r="C7" s="39"/>
      <c r="D7" s="39">
        <f>SUM(D3:D6)</f>
        <v>207774</v>
      </c>
    </row>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D7"/>
  <sheetViews>
    <sheetView workbookViewId="0">
      <selection activeCell="E11" sqref="E11"/>
    </sheetView>
  </sheetViews>
  <sheetFormatPr defaultColWidth="11.19921875" defaultRowHeight="15.6" x14ac:dyDescent="0.3"/>
  <cols>
    <col min="1" max="1" width="19.19921875" bestFit="1" customWidth="1"/>
    <col min="3" max="3" width="13.09765625" bestFit="1" customWidth="1"/>
  </cols>
  <sheetData>
    <row r="1" spans="1:4" x14ac:dyDescent="0.3">
      <c r="A1" s="64" t="s">
        <v>5</v>
      </c>
      <c r="B1" s="65"/>
      <c r="C1" s="65"/>
      <c r="D1" s="66"/>
    </row>
    <row r="2" spans="1:4" x14ac:dyDescent="0.3">
      <c r="A2" s="36" t="s">
        <v>76</v>
      </c>
      <c r="B2" s="36" t="s">
        <v>77</v>
      </c>
      <c r="C2" s="36" t="s">
        <v>78</v>
      </c>
      <c r="D2" s="36" t="s">
        <v>77</v>
      </c>
    </row>
    <row r="3" spans="1:4" x14ac:dyDescent="0.3">
      <c r="A3" s="36" t="s">
        <v>79</v>
      </c>
      <c r="B3" s="37"/>
      <c r="C3" s="37" t="s">
        <v>48</v>
      </c>
      <c r="D3" s="37">
        <v>900</v>
      </c>
    </row>
    <row r="4" spans="1:4" x14ac:dyDescent="0.3">
      <c r="A4" s="37" t="s">
        <v>80</v>
      </c>
      <c r="B4" s="38"/>
      <c r="C4" s="37" t="s">
        <v>81</v>
      </c>
      <c r="D4" s="37">
        <v>4000</v>
      </c>
    </row>
    <row r="5" spans="1:4" x14ac:dyDescent="0.3">
      <c r="A5" s="37" t="s">
        <v>84</v>
      </c>
      <c r="B5">
        <v>199044</v>
      </c>
      <c r="C5" s="37" t="s">
        <v>82</v>
      </c>
      <c r="D5" s="37">
        <v>8600</v>
      </c>
    </row>
    <row r="6" spans="1:4" x14ac:dyDescent="0.3">
      <c r="C6" s="40" t="s">
        <v>83</v>
      </c>
      <c r="D6">
        <v>185544</v>
      </c>
    </row>
    <row r="7" spans="1:4" x14ac:dyDescent="0.3">
      <c r="A7" s="39"/>
      <c r="B7" s="41">
        <f>SUM(B4:B6)</f>
        <v>199044</v>
      </c>
      <c r="C7" s="39"/>
      <c r="D7" s="39">
        <f>SUM(D3:D6)</f>
        <v>199044</v>
      </c>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Nalini Kanth Bokka</cp:lastModifiedBy>
  <dcterms:created xsi:type="dcterms:W3CDTF">2022-03-19T15:50:25Z</dcterms:created>
  <dcterms:modified xsi:type="dcterms:W3CDTF">2024-03-19T16:52:54Z</dcterms:modified>
</cp:coreProperties>
</file>